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Dana\Google Drive\Dana's Documents\DANAP\Rotary\Golf Event 2023\"/>
    </mc:Choice>
  </mc:AlternateContent>
  <xr:revisionPtr revIDLastSave="0" documentId="13_ncr:1_{6090EE23-81DB-44BF-A990-D1D80BA3B0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&amp;L" sheetId="1" r:id="rId1"/>
    <sheet name=" Sponsors" sheetId="2" r:id="rId2"/>
    <sheet name="2019" sheetId="3" state="hidden" r:id="rId3"/>
    <sheet name="Holes Signs" sheetId="11" r:id="rId4"/>
    <sheet name="Sponsorship Levels" sheetId="4" r:id="rId5"/>
    <sheet name="Player List" sheetId="12" r:id="rId6"/>
    <sheet name="Silent Auction" sheetId="7" r:id="rId7"/>
    <sheet name="Harris Teeter" sheetId="8" r:id="rId8"/>
    <sheet name="Agenda" sheetId="9" r:id="rId9"/>
    <sheet name="Miscellaneous Expenses" sheetId="10" r:id="rId10"/>
  </sheets>
  <definedNames>
    <definedName name="_xlnm.Print_Area" localSheetId="1">' Sponsors'!$A$1:$J$53</definedName>
    <definedName name="_xlnm.Print_Area" localSheetId="7">'Harris Teeter'!$A$1:$D$30</definedName>
    <definedName name="_xlnm.Print_Area" localSheetId="3">'Holes Signs'!$A$1:$D$37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" l="1"/>
  <c r="C23" i="1"/>
  <c r="C24" i="1"/>
  <c r="C16" i="1"/>
  <c r="E43" i="7"/>
  <c r="C29" i="1" l="1"/>
  <c r="C31" i="1"/>
  <c r="K66" i="12"/>
  <c r="D62" i="12"/>
  <c r="D66" i="12"/>
  <c r="D39" i="2"/>
  <c r="G101" i="12"/>
  <c r="I87" i="12"/>
  <c r="G87" i="12"/>
  <c r="F87" i="12"/>
  <c r="E87" i="12"/>
  <c r="D87" i="12"/>
  <c r="A87" i="12"/>
  <c r="C93" i="12" s="1"/>
  <c r="I78" i="12"/>
  <c r="F92" i="12" s="1"/>
  <c r="G78" i="12"/>
  <c r="E78" i="12"/>
  <c r="D78" i="12"/>
  <c r="A78" i="12"/>
  <c r="C92" i="12" s="1"/>
  <c r="F78" i="12"/>
  <c r="K67" i="12" s="1"/>
  <c r="C15" i="1"/>
  <c r="A33" i="11"/>
  <c r="A34" i="11" s="1"/>
  <c r="A35" i="11" s="1"/>
  <c r="D37" i="2"/>
  <c r="B42" i="7"/>
  <c r="A32" i="11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C37" i="1" l="1"/>
  <c r="F90" i="12"/>
  <c r="F93" i="12" s="1"/>
  <c r="C8" i="1" s="1"/>
  <c r="E90" i="12"/>
  <c r="G90" i="12"/>
  <c r="C18" i="1" s="1"/>
  <c r="D90" i="12"/>
  <c r="A36" i="11"/>
  <c r="A37" i="11" s="1"/>
  <c r="A23" i="11"/>
  <c r="A24" i="11" s="1"/>
  <c r="A25" i="11" s="1"/>
  <c r="A26" i="11" s="1"/>
  <c r="A27" i="11" s="1"/>
  <c r="A28" i="11" s="1"/>
  <c r="A30" i="8"/>
  <c r="A29" i="8"/>
  <c r="B43" i="7"/>
  <c r="E49" i="2"/>
  <c r="D49" i="2"/>
  <c r="B49" i="2"/>
  <c r="B48" i="2"/>
  <c r="B47" i="2"/>
  <c r="B46" i="2"/>
  <c r="B45" i="2"/>
  <c r="E48" i="2"/>
  <c r="E45" i="2"/>
  <c r="E47" i="2"/>
  <c r="E46" i="2"/>
  <c r="E31" i="2"/>
  <c r="D31" i="2"/>
  <c r="D50" i="2"/>
  <c r="D48" i="2"/>
  <c r="D47" i="2"/>
  <c r="D46" i="2"/>
  <c r="D45" i="2"/>
  <c r="B51" i="2" l="1"/>
  <c r="B50" i="2"/>
  <c r="E35" i="2" l="1"/>
  <c r="D51" i="2"/>
  <c r="D42" i="2"/>
  <c r="I23" i="10"/>
  <c r="I17" i="10"/>
  <c r="I10" i="10"/>
  <c r="D17" i="10"/>
  <c r="E39" i="2"/>
  <c r="E38" i="2"/>
  <c r="E37" i="2"/>
  <c r="E50" i="2" s="1"/>
  <c r="E36" i="2"/>
  <c r="E42" i="2" l="1"/>
  <c r="E51" i="2"/>
  <c r="E52" i="2" s="1"/>
  <c r="C13" i="1"/>
  <c r="C12" i="1"/>
  <c r="C10" i="1"/>
  <c r="C39" i="1"/>
  <c r="D23" i="10"/>
  <c r="C26" i="1" s="1"/>
  <c r="F31" i="8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D10" i="10" l="1"/>
  <c r="C9" i="1"/>
  <c r="C14" i="1"/>
  <c r="C27" i="1" s="1"/>
  <c r="C38" i="1"/>
  <c r="C33" i="1" l="1"/>
  <c r="C19" i="1"/>
  <c r="D52" i="2"/>
  <c r="B52" i="2"/>
  <c r="C35" i="1" l="1"/>
</calcChain>
</file>

<file path=xl/sharedStrings.xml><?xml version="1.0" encoding="utf-8"?>
<sst xmlns="http://schemas.openxmlformats.org/spreadsheetml/2006/main" count="1216" uniqueCount="550">
  <si>
    <t>Tee off For Kids P&amp;L</t>
  </si>
  <si>
    <t>P&amp;L Line Item</t>
  </si>
  <si>
    <t>Dollars ($)</t>
  </si>
  <si>
    <t>Notes</t>
  </si>
  <si>
    <t>REVENUE</t>
  </si>
  <si>
    <t>Player Fees</t>
  </si>
  <si>
    <t xml:space="preserve"> </t>
  </si>
  <si>
    <t>Premium Sponsors</t>
  </si>
  <si>
    <t>Special Sponsors</t>
  </si>
  <si>
    <t>Donations</t>
  </si>
  <si>
    <t>Hole Sponsors</t>
  </si>
  <si>
    <t>Food Sponsors</t>
  </si>
  <si>
    <t>Beverage Sponsors</t>
  </si>
  <si>
    <t>Silent Auction</t>
  </si>
  <si>
    <t>Tips</t>
  </si>
  <si>
    <t>Mulligan Package</t>
  </si>
  <si>
    <t>TOTAL REVENUE:</t>
  </si>
  <si>
    <t>EXPENSES</t>
  </si>
  <si>
    <t>Golf Club Fee</t>
  </si>
  <si>
    <t>Clubhouse Charges</t>
  </si>
  <si>
    <t>Facility, Food, Bar, etc.  Includes $400 for room</t>
  </si>
  <si>
    <t>Tax</t>
  </si>
  <si>
    <t>Service Charge</t>
  </si>
  <si>
    <t>Player Gifts</t>
  </si>
  <si>
    <t>See separate tab</t>
  </si>
  <si>
    <t>Food &amp; Beverage</t>
  </si>
  <si>
    <t>Contra non-cash food &amp; beverage expense</t>
  </si>
  <si>
    <t>Insurance</t>
  </si>
  <si>
    <t>Signage</t>
  </si>
  <si>
    <t>Credit Card Processing</t>
  </si>
  <si>
    <t>Miscellaneous</t>
  </si>
  <si>
    <t>TOTAL EXPENSES:</t>
  </si>
  <si>
    <t>NET PROFIT</t>
  </si>
  <si>
    <t># Players</t>
  </si>
  <si>
    <t># Premium Sponsors</t>
  </si>
  <si>
    <t># Hole Sponsors</t>
  </si>
  <si>
    <t>Tee Off For Kids Sponsorship Summary</t>
  </si>
  <si>
    <t>Cash Items</t>
  </si>
  <si>
    <t>Sponsor</t>
  </si>
  <si>
    <t>Level</t>
  </si>
  <si>
    <t>Contact</t>
  </si>
  <si>
    <t>$ Committed</t>
  </si>
  <si>
    <t>$ Received</t>
  </si>
  <si>
    <t>How?</t>
  </si>
  <si>
    <t>Logo (Y/N)</t>
  </si>
  <si>
    <t>Premium Level</t>
  </si>
  <si>
    <t>Silver Sponsor</t>
  </si>
  <si>
    <t>Y</t>
  </si>
  <si>
    <t>Nuttall Chemical Brokers</t>
  </si>
  <si>
    <t>Hole Sponsor</t>
  </si>
  <si>
    <t>Bill Belk</t>
  </si>
  <si>
    <t>ApSeed</t>
  </si>
  <si>
    <t>Gold Sponsor</t>
  </si>
  <si>
    <t>Steven Spencer</t>
  </si>
  <si>
    <t>Julie Freeland</t>
  </si>
  <si>
    <t>Jyoti's World Cuisine</t>
  </si>
  <si>
    <t>Marc Friedland</t>
  </si>
  <si>
    <t>South State Bank</t>
  </si>
  <si>
    <t>Steve Spencer</t>
  </si>
  <si>
    <t>Ben Chambers</t>
  </si>
  <si>
    <t>Perry's</t>
  </si>
  <si>
    <t>Hadley Perry</t>
  </si>
  <si>
    <t>Special Sponsor</t>
  </si>
  <si>
    <t>Andy Bach</t>
  </si>
  <si>
    <t>N</t>
  </si>
  <si>
    <t>Carolina Site</t>
  </si>
  <si>
    <t>Craig Gannaway</t>
  </si>
  <si>
    <t>Rapier Solutions</t>
  </si>
  <si>
    <t>Josh Hall</t>
  </si>
  <si>
    <t>Bundy Group</t>
  </si>
  <si>
    <t>Bill Bundy</t>
  </si>
  <si>
    <t>Mike Walker</t>
  </si>
  <si>
    <t>Karen Pike</t>
  </si>
  <si>
    <t>Steve Grubner</t>
  </si>
  <si>
    <t>Bill Wilmer</t>
  </si>
  <si>
    <t>Donation</t>
  </si>
  <si>
    <t>Hendrick AutoGuard</t>
  </si>
  <si>
    <t>Leigh Jenkins</t>
  </si>
  <si>
    <t>?</t>
  </si>
  <si>
    <t>Non-Cash Items (Need to estimate value at a later date)</t>
  </si>
  <si>
    <t>US Foods</t>
  </si>
  <si>
    <t>Food Sponsor</t>
  </si>
  <si>
    <t>Curt Oliver</t>
  </si>
  <si>
    <t>Dogs, brats, buns etc.</t>
  </si>
  <si>
    <t>Harris Teeter</t>
  </si>
  <si>
    <t>Collecting $20 gift certificates - see separate tab</t>
  </si>
  <si>
    <t>Beverage Sponsor</t>
  </si>
  <si>
    <t>Titos</t>
  </si>
  <si>
    <t>Beer</t>
  </si>
  <si>
    <t>Sponsorship Level</t>
  </si>
  <si>
    <t>Number</t>
  </si>
  <si>
    <t>Tee off For Kids Sponsorship Summary</t>
  </si>
  <si>
    <t>Dollar</t>
  </si>
  <si>
    <t>Committed</t>
  </si>
  <si>
    <t>Cigna</t>
  </si>
  <si>
    <t>Grill Sponsors</t>
  </si>
  <si>
    <t>yes</t>
  </si>
  <si>
    <t>confirmed via e-mail 9/20</t>
  </si>
  <si>
    <t>Josh said he would call sponsor</t>
  </si>
  <si>
    <t>Nuttall Associates</t>
  </si>
  <si>
    <t>Bill Nuttall</t>
  </si>
  <si>
    <t>yes and paid</t>
  </si>
  <si>
    <t>Paid</t>
  </si>
  <si>
    <t>Veritus Financial Strategies</t>
  </si>
  <si>
    <t>Scott Van Der Linden</t>
  </si>
  <si>
    <t>Unlikely, will talk with Rich</t>
  </si>
  <si>
    <t>Ageless Remedies</t>
  </si>
  <si>
    <t>Greenberg</t>
  </si>
  <si>
    <t>NO</t>
  </si>
  <si>
    <t>E-mail request sent week of 8/12 no reply</t>
  </si>
  <si>
    <t>Larceny Bourbon</t>
  </si>
  <si>
    <t>Donation thru PCC</t>
  </si>
  <si>
    <t>Left VM (7/3)</t>
  </si>
  <si>
    <t>Tito's Handmade Vodka</t>
  </si>
  <si>
    <t>Secured - In Kind</t>
  </si>
  <si>
    <t>Riverside Millwork</t>
  </si>
  <si>
    <t>Carl Rogers</t>
  </si>
  <si>
    <t>Spoke w/ Carl, said he would work</t>
  </si>
  <si>
    <t>Bojangles</t>
  </si>
  <si>
    <t>Wait until August, Leigh will work</t>
  </si>
  <si>
    <t>Hole in One sponsor</t>
  </si>
  <si>
    <t>Send invoice for 350</t>
  </si>
  <si>
    <t>Carl E. Rogers</t>
  </si>
  <si>
    <t>Southpark Capital</t>
  </si>
  <si>
    <t>Insperity</t>
  </si>
  <si>
    <t>no</t>
  </si>
  <si>
    <t>Sponsor in</t>
  </si>
  <si>
    <t>Potter and Company</t>
  </si>
  <si>
    <t>Academy Bus Company</t>
  </si>
  <si>
    <t>Dana Goldfarb</t>
  </si>
  <si>
    <t>Spoke w/ Carl, company sold</t>
  </si>
  <si>
    <t>Ella Foundation</t>
  </si>
  <si>
    <t>Curt Oliver/ Rudy Ally</t>
  </si>
  <si>
    <t>Charlotte Metro Credit Union</t>
  </si>
  <si>
    <t>Platinum</t>
  </si>
  <si>
    <t>Richard Bett/Monica&amp;Monica</t>
  </si>
  <si>
    <t>DROPPED OUT</t>
  </si>
  <si>
    <t>Audi of Charlotte</t>
  </si>
  <si>
    <t>Diamond Sponsor</t>
  </si>
  <si>
    <t>Monica &amp; Monica</t>
  </si>
  <si>
    <t>yes?</t>
  </si>
  <si>
    <t>Need to pay for Hole In One insurance</t>
  </si>
  <si>
    <t>McDonalds</t>
  </si>
  <si>
    <t>Breakfast Donations</t>
  </si>
  <si>
    <t>Yes?</t>
  </si>
  <si>
    <t>secured in kind (breakfast sandwiches</t>
  </si>
  <si>
    <t>U.S.Food</t>
  </si>
  <si>
    <t>Brats/Hot Dog donations</t>
  </si>
  <si>
    <t>Australia's Darrell Lea</t>
  </si>
  <si>
    <t>Paid through CSRCF( Nicole Bethmann)</t>
  </si>
  <si>
    <t>Good Feelings CBD</t>
  </si>
  <si>
    <t>Lynn Shillinglaw</t>
  </si>
  <si>
    <t>Donation - golf cart bags</t>
  </si>
  <si>
    <t xml:space="preserve">donation  </t>
  </si>
  <si>
    <t>Morning Star Storage</t>
  </si>
  <si>
    <t>Donation - golf cart goodies</t>
  </si>
  <si>
    <t>Cyndi Henry</t>
  </si>
  <si>
    <t>Stephens Financial</t>
  </si>
  <si>
    <t>Secunda Foundation</t>
  </si>
  <si>
    <t>Coke Cola</t>
  </si>
  <si>
    <t>Marty McCormick</t>
  </si>
  <si>
    <t>Wealth Plan Financial Group</t>
  </si>
  <si>
    <t>Richard Bett</t>
  </si>
  <si>
    <t>OnSite Development</t>
  </si>
  <si>
    <t>Palm Restaurant</t>
  </si>
  <si>
    <t>Gift Cards</t>
  </si>
  <si>
    <t>Gift Certificates for Silent Auction</t>
  </si>
  <si>
    <t>Burton</t>
  </si>
  <si>
    <t>Food samples on golf course</t>
  </si>
  <si>
    <t>Ginger Beer</t>
  </si>
  <si>
    <t>Southern Truck Service</t>
  </si>
  <si>
    <t>Yes</t>
  </si>
  <si>
    <t>AutoBell</t>
  </si>
  <si>
    <t xml:space="preserve">"Tee Off For Kids" is a Charity Eevnt where we play golf to raise money. </t>
  </si>
  <si>
    <t>Event Sponsor</t>
  </si>
  <si>
    <t>Description - This information transfers to the GOLF FLYER</t>
  </si>
  <si>
    <t>1 foursome and primary logo placement on all tournament signage: website, promotional materials and banners.</t>
  </si>
  <si>
    <t>Plantinum Sponsor</t>
  </si>
  <si>
    <t xml:space="preserve"> 1 foursome and secondary logo placement on all tournament signage: website, promotional materials and banners.</t>
  </si>
  <si>
    <t xml:space="preserve"> 1 foursome and tiertiary logo placement on all tournament signage: website, promotional materials and banners.</t>
  </si>
  <si>
    <t xml:space="preserve">Company logo &amp; name displayed at designated areas &amp; stations.  Tournament play will be offered at a 50% discount.  </t>
  </si>
  <si>
    <t>Company logo &amp; name displayed at one of the 18 holes.</t>
  </si>
  <si>
    <t>Josh</t>
  </si>
  <si>
    <t>Leigh</t>
  </si>
  <si>
    <t>Dana</t>
  </si>
  <si>
    <t>#</t>
  </si>
  <si>
    <t>TBD</t>
  </si>
  <si>
    <t>Total</t>
  </si>
  <si>
    <t>N/A</t>
  </si>
  <si>
    <t>Tee off For Kids - Silent Auction &amp; Raffle Prize Summary</t>
  </si>
  <si>
    <t>Value</t>
  </si>
  <si>
    <t>Price</t>
  </si>
  <si>
    <t>Silent Auction items</t>
  </si>
  <si>
    <t>Tee Off For Kids Harris Teeter Checklist</t>
  </si>
  <si>
    <t>Harris Teeter Name</t>
  </si>
  <si>
    <t>Address</t>
  </si>
  <si>
    <t>Point Person</t>
  </si>
  <si>
    <t>Completed (Y/N)?</t>
  </si>
  <si>
    <t>Value ($20)</t>
  </si>
  <si>
    <t>Colony Place</t>
  </si>
  <si>
    <t>7823 Colony Road</t>
  </si>
  <si>
    <t>Olde Towne Village</t>
  </si>
  <si>
    <t>4100 Carmel Rd</t>
  </si>
  <si>
    <t>Arboretum</t>
  </si>
  <si>
    <t>3333 Pineville-Matthews Rd</t>
  </si>
  <si>
    <t>Quail Corners</t>
  </si>
  <si>
    <t>8538 Park Rd</t>
  </si>
  <si>
    <t>Morrocroft Village</t>
  </si>
  <si>
    <t>6701 Morrison Blvd</t>
  </si>
  <si>
    <t>Stonecrest Shopping Center</t>
  </si>
  <si>
    <t>7852 Rea Rd</t>
  </si>
  <si>
    <t>Providence Commons</t>
  </si>
  <si>
    <t>10616 Providence Rd</t>
  </si>
  <si>
    <t>Park Selwyn Terrace</t>
  </si>
  <si>
    <t>5030 Park Rd.</t>
  </si>
  <si>
    <t>Ballantyne Commons</t>
  </si>
  <si>
    <t>15007 John J. Delaney Dr</t>
  </si>
  <si>
    <t>Rea Farms Shopping Center</t>
  </si>
  <si>
    <t>11135 Golf Links Dr</t>
  </si>
  <si>
    <t>Cotswold Village</t>
  </si>
  <si>
    <t>112 S Sharon Amity</t>
  </si>
  <si>
    <t>The Shops at Blakeney</t>
  </si>
  <si>
    <t>9720 Rea Rd</t>
  </si>
  <si>
    <t>Park Road</t>
  </si>
  <si>
    <t>4101 Park Rd</t>
  </si>
  <si>
    <t>Sardis Crossing</t>
  </si>
  <si>
    <t>1621 N Sardis Rd</t>
  </si>
  <si>
    <t>Plantation Market</t>
  </si>
  <si>
    <t>3100 Weddington Rd</t>
  </si>
  <si>
    <t>Myers Park Shopping Center</t>
  </si>
  <si>
    <t>1015 Providence Rd</t>
  </si>
  <si>
    <t>The Shoppes at Ardrey Kell</t>
  </si>
  <si>
    <t>16625 Lancaster Hwy</t>
  </si>
  <si>
    <t>Matthews Festival</t>
  </si>
  <si>
    <t>1811 Matthews Township Pkwy</t>
  </si>
  <si>
    <t>Pavillion</t>
  </si>
  <si>
    <t>7036 Brighton Park Dr.</t>
  </si>
  <si>
    <t>Rosedale</t>
  </si>
  <si>
    <t>Salisbury</t>
  </si>
  <si>
    <t>Jake Alexander Blvd</t>
  </si>
  <si>
    <t>East Blvd.</t>
  </si>
  <si>
    <t>1227 East Blvd</t>
  </si>
  <si>
    <t>South Blvd.</t>
  </si>
  <si>
    <t>2717 South Blvd</t>
  </si>
  <si>
    <t>Weddington Corners</t>
  </si>
  <si>
    <t>13639 Providence Rd</t>
  </si>
  <si>
    <t>Harris Teeter will donate one or two $10 gift certificates per store</t>
  </si>
  <si>
    <t>Point Person needs to present the HT store manager with a 501c3 form (see Leigh's email) and collect the gift certificate</t>
  </si>
  <si>
    <t>Goal to get $300</t>
  </si>
  <si>
    <t>Tee Off For Kids Agenda</t>
  </si>
  <si>
    <t>Boxed Breakfast, Coffee, Titos Bloodymary Bar</t>
  </si>
  <si>
    <t>Snack and Beverage Cart</t>
  </si>
  <si>
    <t>Continuous Silent Auction Bidding</t>
  </si>
  <si>
    <t>PRIZES</t>
  </si>
  <si>
    <t>3:00 PM AWARDS AND CLOSING CEREMONY</t>
  </si>
  <si>
    <t>Bar &amp; Snacks</t>
  </si>
  <si>
    <t>Tee Off For Kids - Miscellaneous Expenses</t>
  </si>
  <si>
    <t>Items Purchased with HT Dollars</t>
  </si>
  <si>
    <t>Description</t>
  </si>
  <si>
    <t>By</t>
  </si>
  <si>
    <t>Cost</t>
  </si>
  <si>
    <t>Various Prizes</t>
  </si>
  <si>
    <t>Online</t>
  </si>
  <si>
    <t>Greg Acorn</t>
  </si>
  <si>
    <t>Last Year</t>
  </si>
  <si>
    <t>Gold Sponsors</t>
  </si>
  <si>
    <t>Silver Sponsors</t>
  </si>
  <si>
    <t>Jyoti Memorial</t>
  </si>
  <si>
    <t>International Auto Logistics</t>
  </si>
  <si>
    <t>Yale Haymond</t>
  </si>
  <si>
    <t>2 cases (24 bottles) vodka</t>
  </si>
  <si>
    <t>2 cases of Vodka (1 case for event 1 for silent auction)</t>
  </si>
  <si>
    <t>Sign (Y/N)</t>
  </si>
  <si>
    <t>Prosperity Rd</t>
  </si>
  <si>
    <t>Clint Bundy</t>
  </si>
  <si>
    <t>Mary Staton</t>
  </si>
  <si>
    <t>Mary &amp; Bill Staton</t>
  </si>
  <si>
    <t>Tom Smith</t>
  </si>
  <si>
    <t>Logo Location</t>
  </si>
  <si>
    <t>Stephens PW Mgmt</t>
  </si>
  <si>
    <t>Yale Haymond Law PLLC</t>
  </si>
  <si>
    <t>Golf Committee</t>
  </si>
  <si>
    <t>Word</t>
  </si>
  <si>
    <t>Back Swing Golf</t>
  </si>
  <si>
    <t>Split revenue 50%/50%</t>
  </si>
  <si>
    <t>David Kostmayer</t>
  </si>
  <si>
    <t>Min</t>
  </si>
  <si>
    <t>Bid</t>
  </si>
  <si>
    <t>Sales</t>
  </si>
  <si>
    <t>Dick Keffer</t>
  </si>
  <si>
    <t>Neogenix</t>
  </si>
  <si>
    <t>Fred Newton</t>
  </si>
  <si>
    <t>Catered Wine Dinner for Four at Bill Belk's Wine Rotunda</t>
  </si>
  <si>
    <t>$100 Gift Card at 800 Degrees Woodfired Kitchen (1)</t>
  </si>
  <si>
    <t>$100 Gift Card at 800 Degrees Woodfired Kitchen (2)</t>
  </si>
  <si>
    <t>$100 Gift Card at 800 Degrees Woodfired Kitchen (3)</t>
  </si>
  <si>
    <t>Andrew</t>
  </si>
  <si>
    <t>Bags of Hot dog buns $3.00 each</t>
  </si>
  <si>
    <t>Boxes of Granola Bars $3.00 each</t>
  </si>
  <si>
    <t>Packs of 6 Vita Waters $6.50 each</t>
  </si>
  <si>
    <t>Boxes of Lance Crackers $8.29 each</t>
  </si>
  <si>
    <t>Miscellaneous Expenses</t>
  </si>
  <si>
    <t>Grilling equipment</t>
  </si>
  <si>
    <t>5 lbs Boxes of Peanut M&amp;Ms @ $40 each</t>
  </si>
  <si>
    <t>Silent Auction Opens</t>
  </si>
  <si>
    <t>LUNCH - Grilling Stations Hole #2/#11 (one location)</t>
  </si>
  <si>
    <t>Ceremony indoors at Raintree</t>
  </si>
  <si>
    <t>Silent Auction will CLOSE at 4:00 PM</t>
  </si>
  <si>
    <t>Prizes and Silent Auction Results</t>
  </si>
  <si>
    <t xml:space="preserve">Snacks &amp; Drinks at Holes #6, #16 (consider focusing on reception area and grilling station next year) </t>
  </si>
  <si>
    <t>1st Place: 4 - $100 gift shop credit ($400)</t>
  </si>
  <si>
    <t>2nd Place: 4 - $75 gift shop credit ($300)</t>
  </si>
  <si>
    <t>3rd Place: 4 - $50 gift shop credit ($200)</t>
  </si>
  <si>
    <t>Last Place: 4 boxes of Callaway balls</t>
  </si>
  <si>
    <t>Closest to the Pin: Hole #8 - free foursome</t>
  </si>
  <si>
    <t>Longest Drive: Hole #12 - free foursome</t>
  </si>
  <si>
    <t>Putting Contest (in front of club) - free foursome</t>
  </si>
  <si>
    <t>Longest Putt: Hole #18 - free foursome</t>
  </si>
  <si>
    <t>Grand Hole-in-One: Hole #11, $5,000 gift certificate to Perry’s Jewelers (all men play from white tees and ladies from red tees for eligibility)</t>
  </si>
  <si>
    <t>Website expense</t>
  </si>
  <si>
    <t>Marc</t>
  </si>
  <si>
    <t>Verbal</t>
  </si>
  <si>
    <t>2022 ($)</t>
  </si>
  <si>
    <t>Course Fee: $70 per player ($500 deposit paid)</t>
  </si>
  <si>
    <t>UPS - Ehsan and Samin Golzar</t>
  </si>
  <si>
    <t>Victoria Schweizer</t>
  </si>
  <si>
    <t>Communicated his old logo was inaccurate.  Check to Foundation.</t>
  </si>
  <si>
    <t>Will send check to Foundation.  Needs 501c3, w9 and mailing address</t>
  </si>
  <si>
    <t>9:00 AM REGISTRATION OPENS</t>
  </si>
  <si>
    <t>10:00 AM Shotgun Start</t>
  </si>
  <si>
    <t>All TBD</t>
  </si>
  <si>
    <t>Check to Craig</t>
  </si>
  <si>
    <t>Rod facilitated</t>
  </si>
  <si>
    <t>Rod</t>
  </si>
  <si>
    <t>Orange Mimosa</t>
  </si>
  <si>
    <t>Check to Tom</t>
  </si>
  <si>
    <t>Josh Regnaud</t>
  </si>
  <si>
    <t>Committed to pay for the two beverage carts</t>
  </si>
  <si>
    <t>12 cases of Orange Mimosa, 1 Hard Lemonade.  Stored at Dana's</t>
  </si>
  <si>
    <t>Offered 30% discount on printing</t>
  </si>
  <si>
    <t>Friend of Craig</t>
  </si>
  <si>
    <t>First &amp; Early</t>
  </si>
  <si>
    <t>Marty</t>
  </si>
  <si>
    <t>Rick</t>
  </si>
  <si>
    <t>Fred</t>
  </si>
  <si>
    <t>Bill's daughter Mindy's employer.  Asking for logo</t>
  </si>
  <si>
    <t>Rod Mallette</t>
  </si>
  <si>
    <t>Victoria</t>
  </si>
  <si>
    <t>Georgia Belk</t>
  </si>
  <si>
    <t>Copper Builders</t>
  </si>
  <si>
    <t>Brett Colson</t>
  </si>
  <si>
    <t>Jacob Financial</t>
  </si>
  <si>
    <t>eMail</t>
  </si>
  <si>
    <t>$100 Gift Card at 800 Degrees Woodfired Kitchen (4)</t>
  </si>
  <si>
    <t>$100 Gift Card at 800 Degrees Woodfired Kitchen (5)</t>
  </si>
  <si>
    <t xml:space="preserve">Gift Card at Limani </t>
  </si>
  <si>
    <t>Southern Pecan Gift Certificate</t>
  </si>
  <si>
    <t>Café Monte Gift Certificate</t>
  </si>
  <si>
    <t>Hilton Garden Suites South Park - 1 night Stay</t>
  </si>
  <si>
    <t>Orvis - Fly Fishing Lesson for two</t>
  </si>
  <si>
    <t>Piper Glen Golf Foursome (includes Cart and Green Fees)</t>
  </si>
  <si>
    <t>Leo's Italian Social Gift Card</t>
  </si>
  <si>
    <t>Peppervine Gift Card</t>
  </si>
  <si>
    <t>Top Golf Gift Card</t>
  </si>
  <si>
    <t>Cocktail Assortment</t>
  </si>
  <si>
    <t>4 GLASS Lumineo Solar Globes</t>
  </si>
  <si>
    <t>4 PLASTIC Lumineo Solar Globes</t>
  </si>
  <si>
    <t>4 Lumineo Patio Lights</t>
  </si>
  <si>
    <t>Rod M</t>
  </si>
  <si>
    <t>Dana G</t>
  </si>
  <si>
    <t>Lisa Cline</t>
  </si>
  <si>
    <t>Friend of Bill Bundy</t>
  </si>
  <si>
    <t>Lisa's husband's company</t>
  </si>
  <si>
    <t>Check to TBD</t>
  </si>
  <si>
    <t>Charlotte Barbarians</t>
  </si>
  <si>
    <t>4201 Park Road</t>
  </si>
  <si>
    <t>Bill B.</t>
  </si>
  <si>
    <t>Park Road II</t>
  </si>
  <si>
    <t>Bill to Dues</t>
  </si>
  <si>
    <t>32 Boxes Callaway Ball + 100 Ball Markers</t>
  </si>
  <si>
    <t>Keffer Auto Group</t>
  </si>
  <si>
    <t>Brooklyn Pizza</t>
  </si>
  <si>
    <t>The Palm Gift Certificate</t>
  </si>
  <si>
    <t>Providence Country Club Foursome (includes Cart and Green Fees)</t>
  </si>
  <si>
    <t>Greco Fresh Grille - Gift Card</t>
  </si>
  <si>
    <t>Woodford Reserve Bourbon 1L</t>
  </si>
  <si>
    <t>Treehouse Vineyards Date Night and Wine Tasting for Two</t>
  </si>
  <si>
    <t>Ageless Remedies -Skin Care Certificate for Facial</t>
  </si>
  <si>
    <t>Rooster's Gift Card</t>
  </si>
  <si>
    <t>Famous Grouce Scotch Whisky 1.75L</t>
  </si>
  <si>
    <t>Joe C</t>
  </si>
  <si>
    <t>Last updated 9/16</t>
  </si>
  <si>
    <t>Char Bar Gift Card (1)</t>
  </si>
  <si>
    <t>Char Bar Gift Card (2)</t>
  </si>
  <si>
    <t>No certificates available</t>
  </si>
  <si>
    <t>Photographer</t>
  </si>
  <si>
    <t>Son-in-law: 140 brats, 60 hot dogs, 200 buns.</t>
  </si>
  <si>
    <t>Tee Off For Kids Signage Summary</t>
  </si>
  <si>
    <t>Vane Gallery</t>
  </si>
  <si>
    <t>Brett is doing free radio spots.  Hole sign is gratis.  Bill N.'s contact</t>
  </si>
  <si>
    <t>WBT</t>
  </si>
  <si>
    <t>Other Signage</t>
  </si>
  <si>
    <t>GBK/Peabody</t>
  </si>
  <si>
    <t>Charlotte Barbarians CBRFC</t>
  </si>
  <si>
    <t>Version</t>
  </si>
  <si>
    <t>Old</t>
  </si>
  <si>
    <t>New</t>
  </si>
  <si>
    <t>Old signage missing</t>
  </si>
  <si>
    <t>Hole Sponsor Signage</t>
  </si>
  <si>
    <t>UPS - Ehsan &amp; Samin Golzar</t>
  </si>
  <si>
    <t>Perry's Hole in One sponsor</t>
  </si>
  <si>
    <t>Tee off For Kids x2</t>
  </si>
  <si>
    <t>Putting Contest</t>
  </si>
  <si>
    <t>Backswing Golf</t>
  </si>
  <si>
    <t>Ellen Smith</t>
  </si>
  <si>
    <t>PGA</t>
  </si>
  <si>
    <t>131 Main Gift Card</t>
  </si>
  <si>
    <t>12 Bottles Titos</t>
  </si>
  <si>
    <t>Famous Toastery 15 $15 Gift Certificates</t>
  </si>
  <si>
    <t>Steve Huff</t>
  </si>
  <si>
    <t>Pro Golf Challenges</t>
  </si>
  <si>
    <t>Estimated</t>
  </si>
  <si>
    <t>Committed vs. received</t>
  </si>
  <si>
    <t>PGA Pro.  Estimated</t>
  </si>
  <si>
    <t>Tee off For Kids Player Summary</t>
  </si>
  <si>
    <t>Foursomes</t>
  </si>
  <si>
    <t>Players</t>
  </si>
  <si>
    <t>Leader</t>
  </si>
  <si>
    <t>Fees</t>
  </si>
  <si>
    <t>Mulligans</t>
  </si>
  <si>
    <t>Refund</t>
  </si>
  <si>
    <t>John Spencer</t>
  </si>
  <si>
    <t>Online payment</t>
  </si>
  <si>
    <t>Phillip Neely</t>
  </si>
  <si>
    <t>Over payment</t>
  </si>
  <si>
    <t>David Cichan</t>
  </si>
  <si>
    <t>Check payment</t>
  </si>
  <si>
    <t>Hal Hawisher</t>
  </si>
  <si>
    <t>Card payment</t>
  </si>
  <si>
    <t>Sending check to Craig</t>
  </si>
  <si>
    <t>Missing Payment</t>
  </si>
  <si>
    <t>John Luther</t>
  </si>
  <si>
    <t>Bubba Stehmeier</t>
  </si>
  <si>
    <t>Jim Auten</t>
  </si>
  <si>
    <t>Bill Thompson</t>
  </si>
  <si>
    <t>Rick Wash</t>
  </si>
  <si>
    <t>Bryan Newsome</t>
  </si>
  <si>
    <t>Rob McClintock</t>
  </si>
  <si>
    <t>Ben Mears</t>
  </si>
  <si>
    <t>Mike Laurent</t>
  </si>
  <si>
    <t>Brian Peck</t>
  </si>
  <si>
    <t>UNC Charlotte</t>
  </si>
  <si>
    <t>Derek Wang</t>
  </si>
  <si>
    <t>Jack Hall</t>
  </si>
  <si>
    <t>Derek Root</t>
  </si>
  <si>
    <t>Marty McCarthy</t>
  </si>
  <si>
    <t>Will pay day of.</t>
  </si>
  <si>
    <t>Sean McCarthy</t>
  </si>
  <si>
    <t>Aaron Richmond</t>
  </si>
  <si>
    <t>Braedon Long</t>
  </si>
  <si>
    <t>Bob Pelepako</t>
  </si>
  <si>
    <t xml:space="preserve">  </t>
  </si>
  <si>
    <t>Charles Alexander</t>
  </si>
  <si>
    <t>John Meek</t>
  </si>
  <si>
    <t>Rich Greenhagen</t>
  </si>
  <si>
    <t>Stephen Grice</t>
  </si>
  <si>
    <t>Ashley Grice</t>
  </si>
  <si>
    <t>Will Smoak</t>
  </si>
  <si>
    <t>Alex Diffey</t>
  </si>
  <si>
    <t>Jim Dott</t>
  </si>
  <si>
    <t>Friends of Scott's.  Tree Tops.</t>
  </si>
  <si>
    <t>George Morrow</t>
  </si>
  <si>
    <t>Louis Molnar</t>
  </si>
  <si>
    <t>Vincent Rizzo</t>
  </si>
  <si>
    <t>Ken Gahr</t>
  </si>
  <si>
    <t>Ken Stolfo</t>
  </si>
  <si>
    <t>George Marshall</t>
  </si>
  <si>
    <t>Stephen Onxley</t>
  </si>
  <si>
    <t>Steve Onxley</t>
  </si>
  <si>
    <t>Homer Nash</t>
  </si>
  <si>
    <t>Ron Barnwell</t>
  </si>
  <si>
    <t>Ben Thomas</t>
  </si>
  <si>
    <t>Dan DeVos</t>
  </si>
  <si>
    <t>Alyssa Garbien</t>
  </si>
  <si>
    <t>UNC Charlotte #2</t>
  </si>
  <si>
    <t>Dale Warren</t>
  </si>
  <si>
    <t>Ron Davison</t>
  </si>
  <si>
    <t>Chic Huber</t>
  </si>
  <si>
    <t>Brad Colson</t>
  </si>
  <si>
    <t>Alfred Marshall</t>
  </si>
  <si>
    <t>Marty Jenkins</t>
  </si>
  <si>
    <t>Mike Wilson</t>
  </si>
  <si>
    <t>Chris Drysdale</t>
  </si>
  <si>
    <t>Terry Howard</t>
  </si>
  <si>
    <t>Rapier Solutions/Josh</t>
  </si>
  <si>
    <t>Half off given Silver donation</t>
  </si>
  <si>
    <t>Rufus Kinard</t>
  </si>
  <si>
    <t>Dan Bentley</t>
  </si>
  <si>
    <t>Bill Bailey</t>
  </si>
  <si>
    <t>Ryan Hatley</t>
  </si>
  <si>
    <t>Tyler Turner</t>
  </si>
  <si>
    <t>Justin Sutton</t>
  </si>
  <si>
    <t>Brian Richardson</t>
  </si>
  <si>
    <t>Guy Herring</t>
  </si>
  <si>
    <t>Mark Wyatt</t>
  </si>
  <si>
    <t>Rob Almquist</t>
  </si>
  <si>
    <t>Jake Garbini</t>
  </si>
  <si>
    <t>Singletons ($180)</t>
  </si>
  <si>
    <t>Payment Type</t>
  </si>
  <si>
    <t>Frank Garcia</t>
  </si>
  <si>
    <t>Tommy Nussman</t>
  </si>
  <si>
    <t>Andrea</t>
  </si>
  <si>
    <t>Hale Mast</t>
  </si>
  <si>
    <t>Less those that did not prepay</t>
  </si>
  <si>
    <t>Plus fees collected at event</t>
  </si>
  <si>
    <t>Grand Total</t>
  </si>
  <si>
    <t>Total Foursomes</t>
  </si>
  <si>
    <t>Less refunds</t>
  </si>
  <si>
    <t>Total Singletons</t>
  </si>
  <si>
    <t>Mulligan Reconciliation</t>
  </si>
  <si>
    <t>Paid online</t>
  </si>
  <si>
    <t>Paid via Check</t>
  </si>
  <si>
    <t>Paid via Venmo</t>
  </si>
  <si>
    <t>Paid via Card</t>
  </si>
  <si>
    <t>Paid via Cash (at least 6)</t>
  </si>
  <si>
    <t>Mike Christ</t>
  </si>
  <si>
    <t>Miller Carbon</t>
  </si>
  <si>
    <t>Steve Spitler</t>
  </si>
  <si>
    <t>Eight cases of various Sugar Creek beer</t>
  </si>
  <si>
    <t>Jan</t>
  </si>
  <si>
    <t>$500 less $160 (Nic &amp; Zoe event offset)</t>
  </si>
  <si>
    <t>Made a donation</t>
  </si>
  <si>
    <t>Friend of Bill Nuttall's - gratis for Brad?  Paid anyway</t>
  </si>
  <si>
    <t>John Sherwood</t>
  </si>
  <si>
    <t>May have bought another set of $100 Mulligans?</t>
  </si>
  <si>
    <t>David Sanchez</t>
  </si>
  <si>
    <t>Replaced Larry Thomas</t>
  </si>
  <si>
    <t>Friend of Mike Walker. Paid by $645 check</t>
  </si>
  <si>
    <t>Registration says $210 - assume it was $215</t>
  </si>
  <si>
    <t>Actually paid by Barrett Eddie - sub for someone</t>
  </si>
  <si>
    <t>Gratis</t>
  </si>
  <si>
    <t>Missing payments, Rapier Solutions</t>
  </si>
  <si>
    <t>Paid via check</t>
  </si>
  <si>
    <t>Income documented in Backswing 10/10 email</t>
  </si>
  <si>
    <t>Check for $1,880 received (invcludes foursome @ 50%)</t>
  </si>
  <si>
    <t>Stripe payment was $279.50, Website $554.84</t>
  </si>
  <si>
    <t>Blossom Marketing</t>
  </si>
  <si>
    <t>Per email from Craig 10/10/23</t>
  </si>
  <si>
    <t>Assume we didn't pay for insurance this year</t>
  </si>
  <si>
    <t>Our manual records were incorrect.  Bob proved payment.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</si>
</sst>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</numFmts>
  <fonts count="3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i/>
      <sz val="14"/>
      <color theme="1"/>
      <name val="Book Antiqua"/>
      <family val="1"/>
    </font>
    <font>
      <sz val="11"/>
      <name val="Calibri"/>
      <family val="2"/>
    </font>
    <font>
      <sz val="12"/>
      <color theme="1"/>
      <name val="Book Antiqua"/>
      <family val="1"/>
    </font>
    <font>
      <b/>
      <i/>
      <sz val="11"/>
      <color theme="1"/>
      <name val="Book Antiqua"/>
      <family val="1"/>
    </font>
    <font>
      <sz val="11"/>
      <color rgb="FF1F3864"/>
      <name val="Book Antiqua"/>
      <family val="1"/>
    </font>
    <font>
      <sz val="11"/>
      <color theme="1"/>
      <name val="Book Antiqua"/>
      <family val="1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C65911"/>
      <name val="Calibri"/>
      <family val="2"/>
    </font>
    <font>
      <sz val="12"/>
      <color rgb="FF193972"/>
      <name val="Calibri"/>
      <family val="2"/>
    </font>
    <font>
      <b/>
      <sz val="12"/>
      <color rgb="FF193972"/>
      <name val="Calibri"/>
      <family val="2"/>
    </font>
    <font>
      <b/>
      <sz val="12"/>
      <color rgb="FFD0390B"/>
      <name val="Calibri"/>
      <family val="2"/>
    </font>
    <font>
      <i/>
      <sz val="12"/>
      <color rgb="FF193972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D9E2F3"/>
        <bgColor rgb="FFD9E2F3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7">
    <xf numFmtId="0" fontId="0" fillId="0" borderId="0"/>
    <xf numFmtId="43" fontId="14" fillId="0" borderId="0" applyFont="0" applyFill="0" applyBorder="0" applyAlignment="0" applyProtection="0"/>
    <xf numFmtId="0" fontId="5" fillId="0" borderId="7"/>
    <xf numFmtId="0" fontId="3" fillId="0" borderId="7"/>
    <xf numFmtId="0" fontId="1" fillId="0" borderId="7"/>
    <xf numFmtId="0" fontId="14" fillId="0" borderId="7"/>
    <xf numFmtId="43" fontId="14" fillId="0" borderId="7" applyFont="0" applyFill="0" applyBorder="0" applyAlignment="0" applyProtection="0"/>
  </cellStyleXfs>
  <cellXfs count="220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9" fillId="2" borderId="1" xfId="0" applyFont="1" applyFill="1" applyBorder="1"/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4" xfId="0" quotePrefix="1" applyFont="1" applyFill="1" applyBorder="1" applyAlignment="1">
      <alignment horizontal="center"/>
    </xf>
    <xf numFmtId="0" fontId="9" fillId="0" borderId="0" xfId="0" applyFont="1"/>
    <xf numFmtId="164" fontId="8" fillId="0" borderId="0" xfId="0" applyNumberFormat="1" applyFont="1"/>
    <xf numFmtId="0" fontId="10" fillId="0" borderId="0" xfId="0" applyFont="1"/>
    <xf numFmtId="0" fontId="11" fillId="0" borderId="0" xfId="0" applyFont="1"/>
    <xf numFmtId="0" fontId="8" fillId="0" borderId="5" xfId="0" applyFont="1" applyBorder="1"/>
    <xf numFmtId="164" fontId="8" fillId="0" borderId="5" xfId="0" applyNumberFormat="1" applyFont="1" applyBorder="1"/>
    <xf numFmtId="0" fontId="8" fillId="0" borderId="0" xfId="0" quotePrefix="1" applyFont="1" applyAlignment="1">
      <alignment horizontal="left"/>
    </xf>
    <xf numFmtId="0" fontId="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9" fillId="2" borderId="4" xfId="0" applyFont="1" applyFill="1" applyBorder="1"/>
    <xf numFmtId="0" fontId="10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64" fontId="8" fillId="0" borderId="0" xfId="0" quotePrefix="1" applyNumberFormat="1" applyFont="1" applyAlignment="1">
      <alignment horizontal="left"/>
    </xf>
    <xf numFmtId="164" fontId="8" fillId="0" borderId="5" xfId="0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165" fontId="8" fillId="0" borderId="0" xfId="0" applyNumberFormat="1" applyFont="1"/>
    <xf numFmtId="5" fontId="8" fillId="0" borderId="0" xfId="0" applyNumberFormat="1" applyFont="1"/>
    <xf numFmtId="0" fontId="8" fillId="0" borderId="0" xfId="0" applyFont="1" applyAlignment="1">
      <alignment horizontal="center"/>
    </xf>
    <xf numFmtId="0" fontId="9" fillId="2" borderId="2" xfId="0" applyFont="1" applyFill="1" applyBorder="1" applyAlignment="1">
      <alignment horizontal="right"/>
    </xf>
    <xf numFmtId="0" fontId="11" fillId="0" borderId="5" xfId="0" applyFont="1" applyBorder="1"/>
    <xf numFmtId="0" fontId="9" fillId="2" borderId="1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5" fontId="8" fillId="0" borderId="0" xfId="0" applyNumberFormat="1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9" fillId="2" borderId="2" xfId="0" quotePrefix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5" xfId="0" applyFont="1" applyBorder="1"/>
    <xf numFmtId="0" fontId="9" fillId="0" borderId="0" xfId="0" quotePrefix="1" applyFont="1" applyAlignment="1">
      <alignment horizontal="left"/>
    </xf>
    <xf numFmtId="0" fontId="8" fillId="0" borderId="5" xfId="0" applyFont="1" applyBorder="1" applyAlignment="1">
      <alignment horizontal="center"/>
    </xf>
    <xf numFmtId="0" fontId="22" fillId="0" borderId="0" xfId="0" applyFont="1"/>
    <xf numFmtId="0" fontId="22" fillId="2" borderId="0" xfId="0" applyFont="1" applyFill="1" applyAlignment="1">
      <alignment horizontal="left"/>
    </xf>
    <xf numFmtId="0" fontId="21" fillId="2" borderId="0" xfId="0" applyFont="1" applyFill="1" applyAlignment="1">
      <alignment horizontal="center"/>
    </xf>
    <xf numFmtId="0" fontId="21" fillId="6" borderId="1" xfId="0" applyFont="1" applyFill="1" applyBorder="1" applyAlignment="1">
      <alignment horizontal="center"/>
    </xf>
    <xf numFmtId="0" fontId="21" fillId="6" borderId="2" xfId="0" applyFont="1" applyFill="1" applyBorder="1"/>
    <xf numFmtId="0" fontId="21" fillId="6" borderId="2" xfId="0" applyFont="1" applyFill="1" applyBorder="1" applyAlignment="1">
      <alignment horizontal="center"/>
    </xf>
    <xf numFmtId="0" fontId="21" fillId="6" borderId="3" xfId="0" applyFont="1" applyFill="1" applyBorder="1" applyAlignment="1">
      <alignment horizontal="center"/>
    </xf>
    <xf numFmtId="0" fontId="24" fillId="0" borderId="0" xfId="0" applyFont="1"/>
    <xf numFmtId="0" fontId="26" fillId="0" borderId="0" xfId="0" applyFont="1"/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0" fontId="8" fillId="0" borderId="0" xfId="0" quotePrefix="1" applyFont="1" applyAlignment="1">
      <alignment horizontal="center"/>
    </xf>
    <xf numFmtId="43" fontId="8" fillId="0" borderId="0" xfId="0" applyNumberFormat="1" applyFont="1" applyAlignment="1">
      <alignment horizontal="center"/>
    </xf>
    <xf numFmtId="43" fontId="8" fillId="0" borderId="5" xfId="0" applyNumberFormat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17" xfId="0" applyFont="1" applyBorder="1"/>
    <xf numFmtId="0" fontId="10" fillId="0" borderId="0" xfId="0" quotePrefix="1" applyFont="1" applyAlignment="1">
      <alignment horizontal="left"/>
    </xf>
    <xf numFmtId="164" fontId="8" fillId="0" borderId="17" xfId="0" applyNumberFormat="1" applyFont="1" applyBorder="1"/>
    <xf numFmtId="0" fontId="0" fillId="0" borderId="0" xfId="0" quotePrefix="1" applyAlignment="1">
      <alignment horizontal="left"/>
    </xf>
    <xf numFmtId="164" fontId="8" fillId="0" borderId="0" xfId="0" quotePrefix="1" applyNumberFormat="1" applyFont="1" applyAlignment="1">
      <alignment horizontal="center"/>
    </xf>
    <xf numFmtId="0" fontId="8" fillId="0" borderId="17" xfId="0" quotePrefix="1" applyFont="1" applyBorder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left"/>
    </xf>
    <xf numFmtId="0" fontId="6" fillId="0" borderId="5" xfId="0" applyFont="1" applyBorder="1"/>
    <xf numFmtId="0" fontId="8" fillId="0" borderId="7" xfId="0" applyFont="1" applyBorder="1"/>
    <xf numFmtId="164" fontId="8" fillId="0" borderId="7" xfId="0" applyNumberFormat="1" applyFont="1" applyBorder="1"/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17" xfId="0" applyBorder="1"/>
    <xf numFmtId="166" fontId="8" fillId="0" borderId="0" xfId="0" applyNumberFormat="1" applyFont="1"/>
    <xf numFmtId="166" fontId="0" fillId="0" borderId="0" xfId="0" applyNumberFormat="1"/>
    <xf numFmtId="0" fontId="10" fillId="0" borderId="7" xfId="0" applyFont="1" applyBorder="1"/>
    <xf numFmtId="0" fontId="21" fillId="2" borderId="7" xfId="0" applyFont="1" applyFill="1" applyBorder="1" applyAlignment="1">
      <alignment horizontal="center"/>
    </xf>
    <xf numFmtId="0" fontId="10" fillId="0" borderId="17" xfId="0" applyFont="1" applyBorder="1"/>
    <xf numFmtId="0" fontId="31" fillId="2" borderId="7" xfId="0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  <xf numFmtId="0" fontId="31" fillId="2" borderId="0" xfId="0" quotePrefix="1" applyFont="1" applyFill="1" applyAlignment="1">
      <alignment horizontal="center"/>
    </xf>
    <xf numFmtId="43" fontId="30" fillId="0" borderId="7" xfId="1" applyFont="1" applyFill="1" applyBorder="1" applyAlignment="1">
      <alignment horizontal="center" wrapText="1"/>
    </xf>
    <xf numFmtId="43" fontId="30" fillId="0" borderId="17" xfId="1" applyFont="1" applyFill="1" applyBorder="1" applyAlignment="1">
      <alignment horizontal="center" wrapText="1"/>
    </xf>
    <xf numFmtId="0" fontId="28" fillId="0" borderId="7" xfId="0" applyFont="1" applyBorder="1"/>
    <xf numFmtId="0" fontId="4" fillId="0" borderId="7" xfId="2" applyFont="1" applyAlignment="1">
      <alignment wrapText="1"/>
    </xf>
    <xf numFmtId="165" fontId="4" fillId="0" borderId="7" xfId="2" applyNumberFormat="1" applyFont="1" applyAlignment="1">
      <alignment horizontal="center" wrapText="1"/>
    </xf>
    <xf numFmtId="0" fontId="4" fillId="0" borderId="7" xfId="2" applyFont="1" applyAlignment="1">
      <alignment horizontal="center" wrapText="1"/>
    </xf>
    <xf numFmtId="0" fontId="4" fillId="0" borderId="7" xfId="2" applyFont="1"/>
    <xf numFmtId="0" fontId="4" fillId="0" borderId="7" xfId="2" applyFont="1" applyAlignment="1">
      <alignment horizontal="center"/>
    </xf>
    <xf numFmtId="0" fontId="4" fillId="0" borderId="0" xfId="0" applyFont="1"/>
    <xf numFmtId="165" fontId="4" fillId="0" borderId="0" xfId="0" applyNumberFormat="1" applyFont="1" applyAlignment="1">
      <alignment horizontal="center"/>
    </xf>
    <xf numFmtId="0" fontId="8" fillId="0" borderId="17" xfId="0" applyFont="1" applyBorder="1" applyAlignment="1">
      <alignment horizontal="center"/>
    </xf>
    <xf numFmtId="43" fontId="8" fillId="0" borderId="17" xfId="0" applyNumberFormat="1" applyFont="1" applyBorder="1" applyAlignment="1">
      <alignment horizontal="center"/>
    </xf>
    <xf numFmtId="0" fontId="8" fillId="0" borderId="17" xfId="0" quotePrefix="1" applyFont="1" applyBorder="1" applyAlignment="1">
      <alignment horizontal="center"/>
    </xf>
    <xf numFmtId="0" fontId="29" fillId="0" borderId="0" xfId="0" applyFont="1"/>
    <xf numFmtId="0" fontId="8" fillId="0" borderId="7" xfId="0" applyFont="1" applyBorder="1" applyAlignment="1">
      <alignment horizontal="center"/>
    </xf>
    <xf numFmtId="0" fontId="8" fillId="0" borderId="7" xfId="0" quotePrefix="1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43" fontId="8" fillId="0" borderId="7" xfId="0" applyNumberFormat="1" applyFont="1" applyBorder="1" applyAlignment="1">
      <alignment horizontal="center"/>
    </xf>
    <xf numFmtId="0" fontId="24" fillId="0" borderId="0" xfId="0" quotePrefix="1" applyFont="1" applyAlignment="1">
      <alignment horizontal="left"/>
    </xf>
    <xf numFmtId="0" fontId="25" fillId="0" borderId="0" xfId="0" quotePrefix="1" applyFont="1" applyAlignment="1">
      <alignment horizontal="left"/>
    </xf>
    <xf numFmtId="0" fontId="27" fillId="0" borderId="0" xfId="0" quotePrefix="1" applyFont="1" applyAlignment="1">
      <alignment horizontal="left"/>
    </xf>
    <xf numFmtId="0" fontId="28" fillId="0" borderId="7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164" fontId="8" fillId="0" borderId="6" xfId="0" applyNumberFormat="1" applyFont="1" applyBorder="1"/>
    <xf numFmtId="0" fontId="10" fillId="0" borderId="0" xfId="0" quotePrefix="1" applyFont="1" applyAlignment="1">
      <alignment horizontal="center"/>
    </xf>
    <xf numFmtId="165" fontId="4" fillId="0" borderId="17" xfId="2" applyNumberFormat="1" applyFont="1" applyBorder="1" applyAlignment="1">
      <alignment horizontal="center" wrapText="1"/>
    </xf>
    <xf numFmtId="0" fontId="28" fillId="0" borderId="0" xfId="0" applyFont="1" applyAlignment="1">
      <alignment horizontal="left"/>
    </xf>
    <xf numFmtId="0" fontId="29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7" xfId="0" applyFont="1" applyBorder="1"/>
    <xf numFmtId="0" fontId="0" fillId="7" borderId="0" xfId="0" applyFill="1"/>
    <xf numFmtId="0" fontId="23" fillId="0" borderId="0" xfId="0" quotePrefix="1" applyFont="1" applyAlignment="1">
      <alignment horizontal="left"/>
    </xf>
    <xf numFmtId="0" fontId="25" fillId="7" borderId="0" xfId="0" quotePrefix="1" applyFont="1" applyFill="1" applyAlignment="1">
      <alignment horizontal="left"/>
    </xf>
    <xf numFmtId="164" fontId="8" fillId="0" borderId="7" xfId="0" quotePrefix="1" applyNumberFormat="1" applyFont="1" applyBorder="1" applyAlignment="1">
      <alignment horizontal="left"/>
    </xf>
    <xf numFmtId="0" fontId="11" fillId="0" borderId="17" xfId="0" applyFont="1" applyBorder="1"/>
    <xf numFmtId="0" fontId="8" fillId="0" borderId="17" xfId="0" applyFont="1" applyBorder="1" applyAlignment="1">
      <alignment horizontal="left"/>
    </xf>
    <xf numFmtId="164" fontId="8" fillId="0" borderId="17" xfId="0" applyNumberFormat="1" applyFont="1" applyBorder="1" applyAlignment="1">
      <alignment horizontal="center"/>
    </xf>
    <xf numFmtId="164" fontId="8" fillId="0" borderId="17" xfId="0" quotePrefix="1" applyNumberFormat="1" applyFont="1" applyBorder="1" applyAlignment="1">
      <alignment horizontal="left"/>
    </xf>
    <xf numFmtId="0" fontId="3" fillId="0" borderId="17" xfId="2" applyFont="1" applyBorder="1" applyAlignment="1">
      <alignment horizontal="center" wrapText="1"/>
    </xf>
    <xf numFmtId="0" fontId="4" fillId="0" borderId="7" xfId="2" quotePrefix="1" applyFont="1" applyAlignment="1">
      <alignment horizontal="left" wrapText="1"/>
    </xf>
    <xf numFmtId="0" fontId="2" fillId="0" borderId="7" xfId="2" quotePrefix="1" applyFont="1" applyAlignment="1">
      <alignment horizontal="left" wrapText="1"/>
    </xf>
    <xf numFmtId="0" fontId="2" fillId="0" borderId="7" xfId="2" applyFont="1" applyAlignment="1">
      <alignment horizontal="center" wrapText="1"/>
    </xf>
    <xf numFmtId="0" fontId="7" fillId="0" borderId="0" xfId="0" quotePrefix="1" applyFont="1" applyAlignment="1">
      <alignment horizontal="left"/>
    </xf>
    <xf numFmtId="0" fontId="9" fillId="2" borderId="1" xfId="0" quotePrefix="1" applyFont="1" applyFill="1" applyBorder="1" applyAlignment="1">
      <alignment horizontal="left"/>
    </xf>
    <xf numFmtId="0" fontId="9" fillId="9" borderId="18" xfId="0" quotePrefix="1" applyFont="1" applyFill="1" applyBorder="1" applyAlignment="1">
      <alignment horizontal="left"/>
    </xf>
    <xf numFmtId="0" fontId="33" fillId="8" borderId="19" xfId="0" applyFont="1" applyFill="1" applyBorder="1" applyAlignment="1">
      <alignment horizontal="center"/>
    </xf>
    <xf numFmtId="0" fontId="33" fillId="8" borderId="20" xfId="0" applyFont="1" applyFill="1" applyBorder="1"/>
    <xf numFmtId="0" fontId="10" fillId="0" borderId="17" xfId="0" quotePrefix="1" applyFont="1" applyBorder="1" applyAlignment="1">
      <alignment horizontal="center"/>
    </xf>
    <xf numFmtId="0" fontId="1" fillId="0" borderId="7" xfId="2" applyFont="1" applyAlignment="1">
      <alignment wrapText="1"/>
    </xf>
    <xf numFmtId="0" fontId="1" fillId="0" borderId="7" xfId="2" quotePrefix="1" applyFont="1" applyAlignment="1">
      <alignment horizontal="left" wrapText="1"/>
    </xf>
    <xf numFmtId="0" fontId="1" fillId="0" borderId="7" xfId="2" applyFont="1" applyAlignment="1">
      <alignment horizontal="center" wrapText="1"/>
    </xf>
    <xf numFmtId="0" fontId="4" fillId="0" borderId="17" xfId="2" quotePrefix="1" applyFont="1" applyBorder="1" applyAlignment="1">
      <alignment horizontal="left" wrapText="1"/>
    </xf>
    <xf numFmtId="164" fontId="32" fillId="0" borderId="0" xfId="0" applyNumberFormat="1" applyFont="1"/>
    <xf numFmtId="0" fontId="7" fillId="0" borderId="7" xfId="5" applyFont="1"/>
    <xf numFmtId="0" fontId="14" fillId="0" borderId="7" xfId="5"/>
    <xf numFmtId="0" fontId="8" fillId="0" borderId="7" xfId="5" applyFont="1" applyAlignment="1">
      <alignment horizontal="center"/>
    </xf>
    <xf numFmtId="0" fontId="9" fillId="0" borderId="7" xfId="5" applyFont="1" applyAlignment="1">
      <alignment horizontal="left"/>
    </xf>
    <xf numFmtId="0" fontId="8" fillId="0" borderId="7" xfId="5" applyFont="1"/>
    <xf numFmtId="0" fontId="9" fillId="0" borderId="7" xfId="5" applyFont="1"/>
    <xf numFmtId="0" fontId="9" fillId="2" borderId="18" xfId="5" applyFont="1" applyFill="1" applyBorder="1" applyAlignment="1">
      <alignment horizontal="center"/>
    </xf>
    <xf numFmtId="0" fontId="9" fillId="2" borderId="19" xfId="5" applyFont="1" applyFill="1" applyBorder="1" applyAlignment="1">
      <alignment horizontal="center"/>
    </xf>
    <xf numFmtId="0" fontId="9" fillId="2" borderId="19" xfId="5" quotePrefix="1" applyFont="1" applyFill="1" applyBorder="1" applyAlignment="1">
      <alignment horizontal="center"/>
    </xf>
    <xf numFmtId="0" fontId="9" fillId="2" borderId="20" xfId="5" applyFont="1" applyFill="1" applyBorder="1" applyAlignment="1">
      <alignment horizontal="center"/>
    </xf>
    <xf numFmtId="0" fontId="10" fillId="0" borderId="7" xfId="5" applyFont="1" applyAlignment="1">
      <alignment horizontal="center"/>
    </xf>
    <xf numFmtId="0" fontId="10" fillId="0" borderId="7" xfId="5" applyFont="1"/>
    <xf numFmtId="164" fontId="10" fillId="10" borderId="7" xfId="6" applyNumberFormat="1" applyFont="1" applyFill="1" applyAlignment="1">
      <alignment horizontal="center"/>
    </xf>
    <xf numFmtId="164" fontId="10" fillId="0" borderId="7" xfId="6" applyNumberFormat="1" applyFont="1" applyFill="1" applyAlignment="1">
      <alignment horizontal="center"/>
    </xf>
    <xf numFmtId="0" fontId="14" fillId="10" borderId="21" xfId="5" applyFill="1" applyBorder="1"/>
    <xf numFmtId="0" fontId="14" fillId="0" borderId="7" xfId="5" quotePrefix="1" applyAlignment="1">
      <alignment horizontal="left"/>
    </xf>
    <xf numFmtId="0" fontId="21" fillId="11" borderId="21" xfId="5" applyFont="1" applyFill="1" applyBorder="1"/>
    <xf numFmtId="0" fontId="34" fillId="0" borderId="7" xfId="5" applyFont="1"/>
    <xf numFmtId="0" fontId="21" fillId="0" borderId="7" xfId="5" applyFont="1"/>
    <xf numFmtId="0" fontId="14" fillId="12" borderId="21" xfId="5" applyFill="1" applyBorder="1"/>
    <xf numFmtId="0" fontId="10" fillId="0" borderId="7" xfId="5" quotePrefix="1" applyFont="1" applyAlignment="1">
      <alignment horizontal="left"/>
    </xf>
    <xf numFmtId="0" fontId="14" fillId="13" borderId="21" xfId="5" applyFill="1" applyBorder="1"/>
    <xf numFmtId="164" fontId="10" fillId="12" borderId="7" xfId="6" applyNumberFormat="1" applyFont="1" applyFill="1" applyAlignment="1">
      <alignment horizontal="center"/>
    </xf>
    <xf numFmtId="0" fontId="14" fillId="7" borderId="21" xfId="5" applyFill="1" applyBorder="1"/>
    <xf numFmtId="0" fontId="10" fillId="7" borderId="7" xfId="5" quotePrefix="1" applyFont="1" applyFill="1" applyAlignment="1">
      <alignment horizontal="left"/>
    </xf>
    <xf numFmtId="0" fontId="10" fillId="0" borderId="17" xfId="5" applyFont="1" applyBorder="1" applyAlignment="1">
      <alignment horizontal="center"/>
    </xf>
    <xf numFmtId="0" fontId="10" fillId="0" borderId="17" xfId="5" applyFont="1" applyBorder="1"/>
    <xf numFmtId="0" fontId="14" fillId="0" borderId="17" xfId="5" applyBorder="1"/>
    <xf numFmtId="164" fontId="10" fillId="0" borderId="7" xfId="6" applyNumberFormat="1" applyFont="1" applyAlignment="1">
      <alignment horizontal="center"/>
    </xf>
    <xf numFmtId="0" fontId="11" fillId="0" borderId="7" xfId="5" applyFont="1"/>
    <xf numFmtId="164" fontId="8" fillId="0" borderId="7" xfId="6" applyNumberFormat="1" applyFont="1" applyAlignment="1">
      <alignment horizontal="center"/>
    </xf>
    <xf numFmtId="0" fontId="9" fillId="0" borderId="7" xfId="5" quotePrefix="1" applyFont="1" applyAlignment="1">
      <alignment horizontal="left"/>
    </xf>
    <xf numFmtId="0" fontId="8" fillId="0" borderId="7" xfId="5" applyFont="1" applyAlignment="1">
      <alignment horizontal="left"/>
    </xf>
    <xf numFmtId="0" fontId="8" fillId="0" borderId="7" xfId="5" quotePrefix="1" applyFont="1" applyAlignment="1">
      <alignment horizontal="left"/>
    </xf>
    <xf numFmtId="0" fontId="28" fillId="0" borderId="7" xfId="5" quotePrefix="1" applyFont="1" applyAlignment="1">
      <alignment horizontal="left"/>
    </xf>
    <xf numFmtId="0" fontId="28" fillId="0" borderId="7" xfId="5" applyFont="1"/>
    <xf numFmtId="0" fontId="8" fillId="0" borderId="5" xfId="5" applyFont="1" applyBorder="1" applyAlignment="1">
      <alignment horizontal="center"/>
    </xf>
    <xf numFmtId="0" fontId="8" fillId="0" borderId="5" xfId="5" applyFont="1" applyBorder="1"/>
    <xf numFmtId="164" fontId="10" fillId="0" borderId="5" xfId="6" applyNumberFormat="1" applyFont="1" applyBorder="1" applyAlignment="1">
      <alignment horizontal="center"/>
    </xf>
    <xf numFmtId="164" fontId="10" fillId="0" borderId="17" xfId="6" applyNumberFormat="1" applyFont="1" applyBorder="1" applyAlignment="1">
      <alignment horizontal="center"/>
    </xf>
    <xf numFmtId="0" fontId="28" fillId="0" borderId="5" xfId="5" applyFont="1" applyBorder="1"/>
    <xf numFmtId="0" fontId="8" fillId="0" borderId="7" xfId="5" applyFont="1" applyAlignment="1">
      <alignment horizontal="right"/>
    </xf>
    <xf numFmtId="164" fontId="8" fillId="0" borderId="5" xfId="6" applyNumberFormat="1" applyFont="1" applyBorder="1" applyAlignment="1">
      <alignment horizontal="center"/>
    </xf>
    <xf numFmtId="0" fontId="8" fillId="0" borderId="23" xfId="5" applyFont="1" applyBorder="1"/>
    <xf numFmtId="0" fontId="8" fillId="0" borderId="24" xfId="5" applyFont="1" applyBorder="1" applyAlignment="1">
      <alignment horizontal="center"/>
    </xf>
    <xf numFmtId="0" fontId="8" fillId="0" borderId="17" xfId="5" applyFont="1" applyBorder="1" applyAlignment="1">
      <alignment horizontal="center"/>
    </xf>
    <xf numFmtId="164" fontId="8" fillId="0" borderId="7" xfId="6" applyNumberFormat="1" applyFont="1" applyBorder="1" applyAlignment="1">
      <alignment horizontal="center"/>
    </xf>
    <xf numFmtId="0" fontId="8" fillId="0" borderId="25" xfId="5" applyFont="1" applyBorder="1"/>
    <xf numFmtId="164" fontId="8" fillId="10" borderId="21" xfId="6" applyNumberFormat="1" applyFont="1" applyFill="1" applyBorder="1" applyAlignment="1">
      <alignment horizontal="center"/>
    </xf>
    <xf numFmtId="0" fontId="14" fillId="0" borderId="17" xfId="5" quotePrefix="1" applyBorder="1" applyAlignment="1">
      <alignment horizontal="left"/>
    </xf>
    <xf numFmtId="0" fontId="10" fillId="0" borderId="17" xfId="5" quotePrefix="1" applyFont="1" applyBorder="1" applyAlignment="1">
      <alignment horizontal="left"/>
    </xf>
    <xf numFmtId="164" fontId="10" fillId="13" borderId="7" xfId="6" applyNumberFormat="1" applyFont="1" applyFill="1" applyAlignment="1">
      <alignment horizontal="center"/>
    </xf>
    <xf numFmtId="164" fontId="10" fillId="13" borderId="17" xfId="6" applyNumberFormat="1" applyFont="1" applyFill="1" applyBorder="1" applyAlignment="1">
      <alignment horizontal="center"/>
    </xf>
    <xf numFmtId="164" fontId="14" fillId="0" borderId="7" xfId="5" applyNumberFormat="1"/>
    <xf numFmtId="164" fontId="8" fillId="10" borderId="17" xfId="0" applyNumberFormat="1" applyFont="1" applyFill="1" applyBorder="1"/>
    <xf numFmtId="164" fontId="8" fillId="10" borderId="0" xfId="0" applyNumberFormat="1" applyFont="1" applyFill="1"/>
    <xf numFmtId="164" fontId="8" fillId="12" borderId="0" xfId="0" applyNumberFormat="1" applyFont="1" applyFill="1"/>
    <xf numFmtId="165" fontId="4" fillId="0" borderId="21" xfId="0" applyNumberFormat="1" applyFont="1" applyBorder="1" applyAlignment="1">
      <alignment horizontal="center"/>
    </xf>
    <xf numFmtId="164" fontId="10" fillId="14" borderId="7" xfId="6" applyNumberFormat="1" applyFont="1" applyFill="1" applyAlignment="1">
      <alignment horizontal="center"/>
    </xf>
    <xf numFmtId="164" fontId="10" fillId="7" borderId="7" xfId="6" applyNumberFormat="1" applyFont="1" applyFill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/>
    <xf numFmtId="0" fontId="12" fillId="0" borderId="0" xfId="0" applyFont="1" applyAlignment="1">
      <alignment horizontal="left"/>
    </xf>
    <xf numFmtId="0" fontId="15" fillId="3" borderId="8" xfId="0" applyFont="1" applyFill="1" applyBorder="1" applyAlignment="1">
      <alignment horizontal="center" vertical="center" wrapText="1"/>
    </xf>
    <xf numFmtId="0" fontId="16" fillId="0" borderId="9" xfId="0" applyFont="1" applyBorder="1"/>
    <xf numFmtId="0" fontId="16" fillId="0" borderId="10" xfId="0" applyFont="1" applyBorder="1"/>
    <xf numFmtId="0" fontId="16" fillId="0" borderId="11" xfId="0" applyFont="1" applyBorder="1"/>
    <xf numFmtId="0" fontId="16" fillId="0" borderId="12" xfId="0" applyFont="1" applyBorder="1"/>
    <xf numFmtId="0" fontId="16" fillId="0" borderId="13" xfId="0" applyFont="1" applyBorder="1"/>
    <xf numFmtId="0" fontId="16" fillId="0" borderId="5" xfId="0" applyFont="1" applyBorder="1"/>
    <xf numFmtId="0" fontId="16" fillId="0" borderId="14" xfId="0" applyFont="1" applyBorder="1"/>
    <xf numFmtId="0" fontId="18" fillId="4" borderId="15" xfId="0" applyFont="1" applyFill="1" applyBorder="1" applyAlignment="1">
      <alignment horizontal="center" vertical="center" wrapText="1"/>
    </xf>
    <xf numFmtId="0" fontId="16" fillId="0" borderId="16" xfId="0" applyFont="1" applyBorder="1"/>
    <xf numFmtId="0" fontId="18" fillId="5" borderId="15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6" fontId="19" fillId="4" borderId="15" xfId="0" applyNumberFormat="1" applyFont="1" applyFill="1" applyBorder="1" applyAlignment="1">
      <alignment horizontal="center" vertical="center" wrapText="1"/>
    </xf>
    <xf numFmtId="0" fontId="20" fillId="5" borderId="15" xfId="0" quotePrefix="1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vertical="center" wrapText="1"/>
    </xf>
    <xf numFmtId="0" fontId="29" fillId="0" borderId="7" xfId="5" applyFont="1" applyAlignment="1">
      <alignment horizontal="center"/>
    </xf>
    <xf numFmtId="0" fontId="29" fillId="0" borderId="22" xfId="5" applyFont="1" applyBorder="1" applyAlignment="1">
      <alignment horizontal="center"/>
    </xf>
    <xf numFmtId="0" fontId="8" fillId="8" borderId="18" xfId="5" applyFont="1" applyFill="1" applyBorder="1" applyAlignment="1">
      <alignment horizontal="center"/>
    </xf>
    <xf numFmtId="0" fontId="8" fillId="8" borderId="19" xfId="5" applyFont="1" applyFill="1" applyBorder="1" applyAlignment="1">
      <alignment horizontal="center"/>
    </xf>
    <xf numFmtId="0" fontId="8" fillId="8" borderId="20" xfId="5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9" fillId="0" borderId="0" xfId="0" applyFont="1" applyAlignment="1">
      <alignment horizontal="center"/>
    </xf>
  </cellXfs>
  <cellStyles count="7">
    <cellStyle name="Comma" xfId="1" builtinId="3"/>
    <cellStyle name="Comma 2" xfId="6" xr:uid="{869A6EDE-16D1-4A68-9D89-B586467F18AE}"/>
    <cellStyle name="Normal" xfId="0" builtinId="0"/>
    <cellStyle name="Normal 2" xfId="2" xr:uid="{0490D08F-F8BC-41AF-961D-35CFAFFA6625}"/>
    <cellStyle name="Normal 3" xfId="3" xr:uid="{94DA2286-16A8-424A-AC6E-8397C42D2F2D}"/>
    <cellStyle name="Normal 4" xfId="4" xr:uid="{2CACC20D-2CE4-442C-B7D5-5B70A82F2841}"/>
    <cellStyle name="Normal 5" xfId="5" xr:uid="{534C217A-7CF1-4145-A3B2-72ACC564E1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05"/>
  <sheetViews>
    <sheetView tabSelected="1" workbookViewId="0"/>
  </sheetViews>
  <sheetFormatPr defaultColWidth="14.42578125" defaultRowHeight="15" customHeight="1" x14ac:dyDescent="0.25"/>
  <cols>
    <col min="1" max="1" width="4.140625" customWidth="1"/>
    <col min="2" max="2" width="21.85546875" customWidth="1"/>
    <col min="3" max="3" width="12.7109375" customWidth="1"/>
    <col min="4" max="4" width="49.7109375" customWidth="1"/>
    <col min="5" max="5" width="2.140625" customWidth="1"/>
    <col min="6" max="6" width="12.7109375" customWidth="1"/>
    <col min="7" max="24" width="8.7109375" customWidth="1"/>
  </cols>
  <sheetData>
    <row r="1" spans="1:24" ht="18.7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4.25" customHeight="1" x14ac:dyDescent="0.25">
      <c r="A2" s="194">
        <v>2023</v>
      </c>
      <c r="B2" s="19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4.2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4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4.25" customHeight="1" x14ac:dyDescent="0.25">
      <c r="A5" s="4" t="s">
        <v>1</v>
      </c>
      <c r="B5" s="5"/>
      <c r="C5" s="6" t="s">
        <v>2</v>
      </c>
      <c r="D5" s="7" t="s">
        <v>3</v>
      </c>
      <c r="E5" s="2"/>
      <c r="F5" s="8" t="s">
        <v>322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4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4.25" customHeight="1" x14ac:dyDescent="0.25">
      <c r="A7" s="9" t="s">
        <v>4</v>
      </c>
      <c r="B7" s="2"/>
      <c r="C7" s="10" t="s">
        <v>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4.25" customHeight="1" x14ac:dyDescent="0.25">
      <c r="A8" s="2"/>
      <c r="B8" s="2" t="s">
        <v>5</v>
      </c>
      <c r="C8" s="10">
        <f>'Player List'!F93</f>
        <v>14005</v>
      </c>
      <c r="D8" s="60" t="s">
        <v>422</v>
      </c>
      <c r="E8" s="2"/>
      <c r="F8" s="10">
        <v>13130</v>
      </c>
      <c r="G8" s="2"/>
      <c r="H8" s="2"/>
      <c r="I8" s="12" t="s">
        <v>6</v>
      </c>
      <c r="J8" s="10" t="s">
        <v>6</v>
      </c>
      <c r="K8" s="10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4.25" customHeight="1" x14ac:dyDescent="0.25">
      <c r="A9" s="2"/>
      <c r="B9" s="2" t="s">
        <v>7</v>
      </c>
      <c r="C9" s="10">
        <f>' Sponsors'!D46+' Sponsors'!D47</f>
        <v>11500</v>
      </c>
      <c r="D9" s="2"/>
      <c r="E9" s="2"/>
      <c r="F9" s="10">
        <v>21850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4.25" customHeight="1" x14ac:dyDescent="0.25">
      <c r="A10" s="2"/>
      <c r="B10" s="2" t="s">
        <v>10</v>
      </c>
      <c r="C10" s="10">
        <f>' Sponsors'!D45</f>
        <v>5381.4</v>
      </c>
      <c r="D10" s="2"/>
      <c r="E10" s="2"/>
      <c r="F10" s="10">
        <v>4900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4.25" customHeight="1" x14ac:dyDescent="0.25">
      <c r="A11" s="2"/>
      <c r="B11" s="2" t="s">
        <v>8</v>
      </c>
      <c r="C11" s="10">
        <v>0</v>
      </c>
      <c r="E11" s="2"/>
      <c r="F11" s="10">
        <v>1000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4.25" customHeight="1" x14ac:dyDescent="0.25">
      <c r="A12" s="2"/>
      <c r="B12" s="2" t="s">
        <v>9</v>
      </c>
      <c r="C12" s="10">
        <f>' Sponsors'!D48</f>
        <v>650</v>
      </c>
      <c r="D12" s="2"/>
      <c r="E12" s="2"/>
      <c r="F12" s="10">
        <v>1900</v>
      </c>
      <c r="G12" s="2"/>
      <c r="H12" s="2" t="s">
        <v>6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4.25" customHeight="1" x14ac:dyDescent="0.25">
      <c r="A13" s="2"/>
      <c r="B13" s="2" t="s">
        <v>11</v>
      </c>
      <c r="C13" s="10">
        <f>' Sponsors'!D50</f>
        <v>380</v>
      </c>
      <c r="D13" s="2" t="s">
        <v>6</v>
      </c>
      <c r="E13" s="2"/>
      <c r="F13" s="10">
        <v>471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4.25" customHeight="1" x14ac:dyDescent="0.25">
      <c r="A14" s="2"/>
      <c r="B14" s="2" t="s">
        <v>12</v>
      </c>
      <c r="C14" s="10">
        <f>' Sponsors'!D51</f>
        <v>690</v>
      </c>
      <c r="D14" s="2" t="s">
        <v>6</v>
      </c>
      <c r="E14" s="2"/>
      <c r="F14" s="10">
        <v>837.49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4.25" customHeight="1" x14ac:dyDescent="0.25">
      <c r="A15" s="2"/>
      <c r="B15" s="15" t="s">
        <v>420</v>
      </c>
      <c r="C15" s="10">
        <f>' Sponsors'!D40+' Sponsors'!D41</f>
        <v>1739.75</v>
      </c>
      <c r="D15" s="15" t="s">
        <v>284</v>
      </c>
      <c r="E15" s="2"/>
      <c r="F15" s="10">
        <v>1279.1300000000001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4.25" customHeight="1" x14ac:dyDescent="0.25">
      <c r="A16" s="2"/>
      <c r="B16" s="2" t="s">
        <v>13</v>
      </c>
      <c r="C16" s="10">
        <f>'Silent Auction'!E43</f>
        <v>4506</v>
      </c>
      <c r="D16" s="15" t="s">
        <v>421</v>
      </c>
      <c r="E16" s="2"/>
      <c r="F16" s="10">
        <v>3635</v>
      </c>
      <c r="G16" s="2"/>
      <c r="H16" s="2" t="s">
        <v>6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4.25" customHeight="1" x14ac:dyDescent="0.25">
      <c r="A17" s="2"/>
      <c r="B17" s="2" t="s">
        <v>14</v>
      </c>
      <c r="C17" s="133">
        <v>20</v>
      </c>
      <c r="D17" s="15" t="s">
        <v>421</v>
      </c>
      <c r="E17" s="2"/>
      <c r="F17" s="10">
        <v>81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4.25" customHeight="1" x14ac:dyDescent="0.25">
      <c r="A18" s="13"/>
      <c r="B18" s="13" t="s">
        <v>15</v>
      </c>
      <c r="C18" s="14">
        <f>'Player List'!G90</f>
        <v>1825</v>
      </c>
      <c r="D18" s="64" t="s">
        <v>421</v>
      </c>
      <c r="E18" s="2"/>
      <c r="F18" s="14">
        <v>2025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4.25" customHeight="1" x14ac:dyDescent="0.25">
      <c r="A19" s="2"/>
      <c r="B19" s="9" t="s">
        <v>16</v>
      </c>
      <c r="C19" s="10">
        <f>SUM(C8:C18)</f>
        <v>40697.15</v>
      </c>
      <c r="D19" s="2"/>
      <c r="E19" s="2"/>
      <c r="F19" s="10">
        <v>51108.619999999995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6" customHeight="1" x14ac:dyDescent="0.25">
      <c r="A20" s="2"/>
      <c r="B20" s="9"/>
      <c r="C20" s="10"/>
      <c r="D20" s="2"/>
      <c r="E20" s="2"/>
      <c r="F20" s="10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4.25" customHeight="1" x14ac:dyDescent="0.25">
      <c r="A21" s="9" t="s">
        <v>17</v>
      </c>
      <c r="B21" s="2"/>
      <c r="C21" s="10"/>
      <c r="D21" s="2"/>
      <c r="E21" s="2"/>
      <c r="F21" s="10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4.25" customHeight="1" x14ac:dyDescent="0.25">
      <c r="A22" s="2"/>
      <c r="B22" s="2" t="s">
        <v>18</v>
      </c>
      <c r="C22" s="10">
        <f>1476.72+3456</f>
        <v>4932.72</v>
      </c>
      <c r="D22" s="15" t="s">
        <v>323</v>
      </c>
      <c r="E22" s="2"/>
      <c r="F22" s="10">
        <v>5754.84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4.25" customHeight="1" x14ac:dyDescent="0.25">
      <c r="A23" s="2"/>
      <c r="B23" s="2" t="s">
        <v>19</v>
      </c>
      <c r="C23" s="10">
        <f>2250+427.25+45+80+400+15+75+100</f>
        <v>3392.25</v>
      </c>
      <c r="D23" s="15" t="s">
        <v>20</v>
      </c>
      <c r="E23" s="2"/>
      <c r="F23" s="10">
        <v>3470.5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4.25" customHeight="1" x14ac:dyDescent="0.25">
      <c r="A24" s="2"/>
      <c r="B24" s="2" t="s">
        <v>21</v>
      </c>
      <c r="C24" s="10">
        <f>220.89+158.9</f>
        <v>379.78999999999996</v>
      </c>
      <c r="D24" s="2"/>
      <c r="E24" s="2"/>
      <c r="F24" s="10">
        <v>405.26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4.25" customHeight="1" x14ac:dyDescent="0.25">
      <c r="A25" s="2"/>
      <c r="B25" s="2" t="s">
        <v>22</v>
      </c>
      <c r="C25" s="10">
        <v>535.45000000000005</v>
      </c>
      <c r="D25" s="2"/>
      <c r="E25" s="2"/>
      <c r="F25" s="10">
        <v>574.1</v>
      </c>
      <c r="G25" s="2" t="s">
        <v>6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4.25" customHeight="1" x14ac:dyDescent="0.25">
      <c r="A26" s="2"/>
      <c r="B26" s="2" t="s">
        <v>23</v>
      </c>
      <c r="C26" s="10">
        <f>'Miscellaneous Expenses'!D23</f>
        <v>1187.46</v>
      </c>
      <c r="D26" s="2" t="s">
        <v>24</v>
      </c>
      <c r="E26" s="2"/>
      <c r="F26" s="10">
        <v>1258.1300000000001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4.25" customHeight="1" x14ac:dyDescent="0.25">
      <c r="A27" s="2"/>
      <c r="B27" s="2" t="s">
        <v>25</v>
      </c>
      <c r="C27" s="10">
        <f>C13+C14</f>
        <v>1070</v>
      </c>
      <c r="D27" s="2" t="s">
        <v>26</v>
      </c>
      <c r="E27" s="2"/>
      <c r="F27" s="10">
        <v>1308.49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4.25" customHeight="1" x14ac:dyDescent="0.25">
      <c r="A28" s="2"/>
      <c r="B28" s="2" t="s">
        <v>27</v>
      </c>
      <c r="C28" s="10">
        <v>0</v>
      </c>
      <c r="D28" s="15" t="s">
        <v>548</v>
      </c>
      <c r="E28" s="2"/>
      <c r="F28" s="10">
        <v>1000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4.25" customHeight="1" x14ac:dyDescent="0.25">
      <c r="A29" s="2"/>
      <c r="B29" s="2" t="s">
        <v>395</v>
      </c>
      <c r="C29" s="10">
        <f>500-160</f>
        <v>340</v>
      </c>
      <c r="D29" s="15" t="s">
        <v>530</v>
      </c>
      <c r="E29" s="2" t="s">
        <v>6</v>
      </c>
      <c r="F29" s="10">
        <v>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4.25" customHeight="1" x14ac:dyDescent="0.25">
      <c r="A30" s="2"/>
      <c r="B30" s="2" t="s">
        <v>28</v>
      </c>
      <c r="C30" s="10">
        <v>380</v>
      </c>
      <c r="D30" s="2" t="s">
        <v>421</v>
      </c>
      <c r="E30" s="2"/>
      <c r="F30" s="10">
        <v>990.49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4.25" customHeight="1" x14ac:dyDescent="0.25">
      <c r="A31" s="2"/>
      <c r="B31" s="2" t="s">
        <v>29</v>
      </c>
      <c r="C31" s="10">
        <f>279.5+554.84</f>
        <v>834.34</v>
      </c>
      <c r="D31" s="15" t="s">
        <v>545</v>
      </c>
      <c r="E31" s="2"/>
      <c r="F31" s="10">
        <v>862</v>
      </c>
      <c r="G31" s="2"/>
      <c r="H31" s="2" t="s">
        <v>6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4.25" customHeight="1" x14ac:dyDescent="0.25">
      <c r="A32" s="13"/>
      <c r="B32" s="13" t="s">
        <v>30</v>
      </c>
      <c r="C32" s="14">
        <v>500</v>
      </c>
      <c r="D32" s="59" t="s">
        <v>421</v>
      </c>
      <c r="E32" s="2"/>
      <c r="F32" s="14">
        <v>473.62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4.25" customHeight="1" x14ac:dyDescent="0.25">
      <c r="A33" s="2"/>
      <c r="B33" s="9" t="s">
        <v>31</v>
      </c>
      <c r="C33" s="10">
        <f>SUM(C22:C32)</f>
        <v>13552.010000000002</v>
      </c>
      <c r="D33" s="2"/>
      <c r="E33" s="2"/>
      <c r="F33" s="10">
        <v>16097.430000000002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6" customHeight="1" x14ac:dyDescent="0.25">
      <c r="A34" s="2"/>
      <c r="B34" s="9"/>
      <c r="C34" s="10"/>
      <c r="D34" s="2"/>
      <c r="E34" s="2"/>
      <c r="F34" s="10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4.25" customHeight="1" x14ac:dyDescent="0.25">
      <c r="A35" s="9" t="s">
        <v>32</v>
      </c>
      <c r="B35" s="2"/>
      <c r="C35" s="10">
        <f>C19-C33</f>
        <v>27145.14</v>
      </c>
      <c r="D35" s="2" t="s">
        <v>6</v>
      </c>
      <c r="E35" s="2"/>
      <c r="F35" s="10">
        <v>35011.189999999995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4.25" customHeight="1" x14ac:dyDescent="0.25">
      <c r="A36" s="2"/>
      <c r="B36" s="2"/>
      <c r="C36" s="10" t="s">
        <v>6</v>
      </c>
      <c r="D36" s="2"/>
      <c r="E36" s="2"/>
      <c r="F36" s="10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4.25" customHeight="1" x14ac:dyDescent="0.25">
      <c r="A37" s="9" t="s">
        <v>33</v>
      </c>
      <c r="B37" s="2"/>
      <c r="C37" s="2">
        <f>'Player List'!C92*4+'Player List'!C93</f>
        <v>75</v>
      </c>
      <c r="D37" s="2"/>
      <c r="E37" s="2"/>
      <c r="F37" s="10">
        <v>85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4.25" customHeight="1" x14ac:dyDescent="0.25">
      <c r="A38" s="9" t="s">
        <v>34</v>
      </c>
      <c r="B38" s="2"/>
      <c r="C38" s="2">
        <f>' Sponsors'!B46+' Sponsors'!B47</f>
        <v>7</v>
      </c>
      <c r="D38" s="2" t="s">
        <v>6</v>
      </c>
      <c r="E38" s="2"/>
      <c r="F38" s="10">
        <v>12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4.25" customHeight="1" x14ac:dyDescent="0.25">
      <c r="A39" s="9" t="s">
        <v>35</v>
      </c>
      <c r="B39" s="2"/>
      <c r="C39" s="2">
        <f>' Sponsors'!B45</f>
        <v>14</v>
      </c>
      <c r="D39" s="2"/>
      <c r="E39" s="2"/>
      <c r="F39" s="10">
        <v>14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4.25" customHeight="1" x14ac:dyDescent="0.25">
      <c r="A40" s="41" t="s">
        <v>6</v>
      </c>
      <c r="B40" s="2"/>
      <c r="C40" s="2" t="s">
        <v>6</v>
      </c>
      <c r="D40" s="2"/>
      <c r="E40" s="2"/>
      <c r="F40" s="10" t="s">
        <v>6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4.2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4.2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4.2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4.2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4.2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4.2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4.2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4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4.2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4.2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4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4.2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4.2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4.2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4.2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4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4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4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4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4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4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4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4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4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4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4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4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4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4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4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4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4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4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4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4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4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4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4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4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4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4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4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4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4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4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4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4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4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4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4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4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4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4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4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4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4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4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4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4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4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4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4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4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4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4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4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4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4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4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4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4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4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4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4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4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4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4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4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4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4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4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4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4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4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4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4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4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4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4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4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4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4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4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4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4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4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4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4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4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4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4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4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4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4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4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4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4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4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4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4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4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4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4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4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4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4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4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4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4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4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4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4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4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4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4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4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4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4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4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4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4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4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4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4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4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4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4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4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4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4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4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4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4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4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4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4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4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4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4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4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4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4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4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4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4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4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4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4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4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4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4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4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4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4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4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4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4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4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4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4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4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4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4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4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4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4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4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4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4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4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4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4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4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4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4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4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4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4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4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4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4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4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4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4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4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4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4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4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4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4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4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4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4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4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4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4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4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4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4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4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4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4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4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4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4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4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4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4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4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4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4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4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4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4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4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4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4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4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4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4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4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4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4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4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4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4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4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4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4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4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4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4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4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4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4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4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4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4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4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4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4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4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4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4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4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4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4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4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4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4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4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4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4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4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4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4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4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4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4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4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4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4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4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4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4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4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4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4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4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4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4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4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4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4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4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4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4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4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4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4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4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4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4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4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4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4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4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4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4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4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4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4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4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4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4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4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4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4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4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4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4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4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4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4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4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4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4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4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4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4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4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4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4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4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4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4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4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4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4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4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4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4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4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4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4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4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4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4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4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4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4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4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4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4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4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4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4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4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4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4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4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4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4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4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4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4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4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4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4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4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4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4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4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4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4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4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4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4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4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4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4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4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4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4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4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4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4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4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4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4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4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4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4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4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4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4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4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4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4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4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4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4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4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4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4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4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4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4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4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4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4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4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4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4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4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4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4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4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4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4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4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4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4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4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4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4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4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4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4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4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4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4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4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4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4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4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4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4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4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4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4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4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4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4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4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4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4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4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4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4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4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4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4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4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4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4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4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4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4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4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4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4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4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4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4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4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4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4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4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4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4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4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4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4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4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4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4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4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4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4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4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4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4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4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4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4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4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4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4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4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4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4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4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4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4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4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4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4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4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4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4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4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4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4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4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4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4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4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4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4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4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4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4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4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4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4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4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4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4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4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4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4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4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4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4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4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4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4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4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4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4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4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4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4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4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4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4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4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4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4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4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4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4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4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4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4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4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4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4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4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4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4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4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4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4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4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4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4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4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4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4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4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4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4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4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4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4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4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4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4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4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4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4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4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4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4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4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4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4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4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4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4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4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4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4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4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4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4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4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4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4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4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4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4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4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4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4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4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4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4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4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4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4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4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4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4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4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4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4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4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4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4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4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4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4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4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4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4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4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4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4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4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4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4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4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4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4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4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4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4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4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4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4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4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4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4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4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4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4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4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4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4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4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4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4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4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4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4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4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4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4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4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4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4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4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4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4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4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4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4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4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4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4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4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4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4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4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4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4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4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4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4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4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4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4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4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4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4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4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4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4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4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4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4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4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4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4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4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4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4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4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4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4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4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4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4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4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4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4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4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4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4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4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4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4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4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4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4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4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4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4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4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4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4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4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4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4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4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4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4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4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4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4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4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4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4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4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4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4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4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4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4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4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4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4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4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4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4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4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4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4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4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4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4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4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4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4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4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4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4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4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4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4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4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4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4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4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4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4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4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4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4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4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4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4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4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4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4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4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4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4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4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4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4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4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4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4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4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4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4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4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4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4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4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4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4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4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4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4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4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4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4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4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4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4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4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4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4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4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4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4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4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4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4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4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4.2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  <row r="1001" spans="1:24" ht="14.2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</row>
    <row r="1002" spans="1:24" ht="14.2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</row>
    <row r="1003" spans="1:24" ht="14.2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</row>
    <row r="1004" spans="1:24" ht="14.2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</row>
    <row r="1005" spans="1:24" ht="14.2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</row>
  </sheetData>
  <mergeCells count="1">
    <mergeCell ref="A2:B2"/>
  </mergeCell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V990"/>
  <sheetViews>
    <sheetView workbookViewId="0"/>
  </sheetViews>
  <sheetFormatPr defaultColWidth="14.42578125" defaultRowHeight="15" customHeight="1" x14ac:dyDescent="0.25"/>
  <cols>
    <col min="1" max="1" width="8.28515625" customWidth="1"/>
    <col min="2" max="2" width="47" customWidth="1"/>
    <col min="5" max="5" width="2.140625" customWidth="1"/>
    <col min="6" max="6" width="58" customWidth="1"/>
    <col min="7" max="7" width="1.140625" customWidth="1"/>
  </cols>
  <sheetData>
    <row r="1" spans="1:22" ht="15" customHeight="1" x14ac:dyDescent="0.3">
      <c r="A1" s="1" t="s">
        <v>256</v>
      </c>
      <c r="B1" s="2"/>
      <c r="C1" s="28"/>
      <c r="D1" s="28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2"/>
      <c r="B2" s="2"/>
      <c r="C2" s="28"/>
      <c r="D2" s="28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2"/>
      <c r="B3" s="2"/>
      <c r="C3" s="28"/>
      <c r="D3" s="28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9" t="s">
        <v>257</v>
      </c>
      <c r="B4" s="2"/>
      <c r="C4" s="28"/>
      <c r="D4" s="28"/>
      <c r="E4" s="2"/>
      <c r="F4" s="2"/>
      <c r="G4" s="2"/>
      <c r="H4" s="219" t="s">
        <v>264</v>
      </c>
      <c r="I4" s="219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52" t="s">
        <v>185</v>
      </c>
      <c r="B5" s="53" t="s">
        <v>258</v>
      </c>
      <c r="C5" s="52" t="s">
        <v>259</v>
      </c>
      <c r="D5" s="52" t="s">
        <v>260</v>
      </c>
      <c r="E5" s="2"/>
      <c r="F5" s="108" t="s">
        <v>3</v>
      </c>
      <c r="G5" s="103"/>
      <c r="H5" s="52" t="s">
        <v>259</v>
      </c>
      <c r="I5" s="52" t="s">
        <v>260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28">
        <v>5</v>
      </c>
      <c r="B6" s="15" t="s">
        <v>297</v>
      </c>
      <c r="C6" s="54" t="s">
        <v>186</v>
      </c>
      <c r="D6" s="55">
        <v>0</v>
      </c>
      <c r="E6" s="2"/>
      <c r="F6" s="2" t="s">
        <v>6</v>
      </c>
      <c r="G6" s="2"/>
      <c r="H6" s="54" t="s">
        <v>296</v>
      </c>
      <c r="I6" s="55">
        <v>30.46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5">
      <c r="A7" s="28">
        <v>8</v>
      </c>
      <c r="B7" s="15" t="s">
        <v>298</v>
      </c>
      <c r="C7" s="54" t="s">
        <v>186</v>
      </c>
      <c r="D7" s="55">
        <v>0</v>
      </c>
      <c r="E7" s="2"/>
      <c r="F7" s="2" t="s">
        <v>6</v>
      </c>
      <c r="G7" s="2"/>
      <c r="H7" s="54" t="s">
        <v>296</v>
      </c>
      <c r="I7" s="55">
        <v>24.975863086456187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25">
      <c r="A8" s="28">
        <v>5</v>
      </c>
      <c r="B8" s="15" t="s">
        <v>300</v>
      </c>
      <c r="C8" s="54" t="s">
        <v>186</v>
      </c>
      <c r="D8" s="55">
        <v>0</v>
      </c>
      <c r="E8" s="2"/>
      <c r="F8" s="2"/>
      <c r="G8" s="2"/>
      <c r="H8" s="54" t="s">
        <v>296</v>
      </c>
      <c r="I8" s="55">
        <v>43.135396872233699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25">
      <c r="A9" s="91">
        <v>16</v>
      </c>
      <c r="B9" s="64" t="s">
        <v>299</v>
      </c>
      <c r="C9" s="93" t="s">
        <v>186</v>
      </c>
      <c r="D9" s="92">
        <v>0</v>
      </c>
      <c r="E9" s="2"/>
      <c r="F9" s="64" t="s">
        <v>6</v>
      </c>
      <c r="G9" s="15"/>
      <c r="H9" s="93" t="s">
        <v>296</v>
      </c>
      <c r="I9" s="92">
        <v>108.22874004131013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x14ac:dyDescent="0.25">
      <c r="A10" s="2"/>
      <c r="B10" s="2"/>
      <c r="C10" s="28" t="s">
        <v>187</v>
      </c>
      <c r="D10" s="55">
        <f>SUM(D6:D9)</f>
        <v>0</v>
      </c>
      <c r="E10" s="2"/>
      <c r="F10" s="15" t="s">
        <v>6</v>
      </c>
      <c r="G10" s="15"/>
      <c r="H10" s="28" t="s">
        <v>187</v>
      </c>
      <c r="I10" s="55">
        <f>SUM(I6:I9)</f>
        <v>206.8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x14ac:dyDescent="0.25">
      <c r="A11" s="2"/>
      <c r="B11" s="2"/>
      <c r="C11" s="28"/>
      <c r="D11" s="55"/>
      <c r="E11" s="2"/>
      <c r="F11" s="15" t="s">
        <v>6</v>
      </c>
      <c r="G11" s="15"/>
      <c r="H11" s="28"/>
      <c r="I11" s="55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x14ac:dyDescent="0.25">
      <c r="A12" s="94" t="s">
        <v>301</v>
      </c>
      <c r="B12" s="2"/>
      <c r="C12" s="28"/>
      <c r="D12" s="28"/>
      <c r="E12" s="2"/>
      <c r="F12" s="107" t="s">
        <v>6</v>
      </c>
      <c r="G12" s="107"/>
      <c r="H12" s="28"/>
      <c r="I12" s="2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109" t="s">
        <v>185</v>
      </c>
      <c r="B13" s="110" t="s">
        <v>258</v>
      </c>
      <c r="C13" s="109" t="s">
        <v>259</v>
      </c>
      <c r="D13" s="109" t="s">
        <v>260</v>
      </c>
      <c r="E13" s="2"/>
      <c r="F13" s="59"/>
      <c r="G13" s="2"/>
      <c r="H13" s="109" t="s">
        <v>259</v>
      </c>
      <c r="I13" s="109" t="s">
        <v>260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x14ac:dyDescent="0.25">
      <c r="A14" s="102">
        <v>1</v>
      </c>
      <c r="B14" s="83" t="s">
        <v>319</v>
      </c>
      <c r="C14" s="54" t="s">
        <v>186</v>
      </c>
      <c r="D14" s="98">
        <v>0</v>
      </c>
      <c r="E14" s="2"/>
      <c r="F14" s="2"/>
      <c r="G14" s="2"/>
      <c r="H14" s="102" t="s">
        <v>320</v>
      </c>
      <c r="I14" s="98">
        <v>299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25">
      <c r="A15" s="95">
        <v>2</v>
      </c>
      <c r="B15" s="96" t="s">
        <v>302</v>
      </c>
      <c r="C15" s="54" t="s">
        <v>186</v>
      </c>
      <c r="D15" s="55">
        <v>0</v>
      </c>
      <c r="E15" s="2"/>
      <c r="F15" s="2"/>
      <c r="G15" s="2"/>
      <c r="H15" s="97" t="s">
        <v>184</v>
      </c>
      <c r="I15" s="98">
        <v>94.62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25">
      <c r="A16" s="91">
        <v>2</v>
      </c>
      <c r="B16" s="64" t="s">
        <v>303</v>
      </c>
      <c r="C16" s="93" t="s">
        <v>529</v>
      </c>
      <c r="D16" s="92">
        <v>77.12</v>
      </c>
      <c r="E16" s="2"/>
      <c r="F16" s="59" t="s">
        <v>6</v>
      </c>
      <c r="G16" s="2"/>
      <c r="H16" s="93" t="s">
        <v>296</v>
      </c>
      <c r="I16" s="92">
        <v>80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x14ac:dyDescent="0.25">
      <c r="A17" s="2"/>
      <c r="B17" s="2"/>
      <c r="C17" s="28" t="s">
        <v>187</v>
      </c>
      <c r="D17" s="55">
        <f>SUM(D14:D16)</f>
        <v>77.12</v>
      </c>
      <c r="E17" s="2"/>
      <c r="F17" s="2"/>
      <c r="G17" s="2"/>
      <c r="H17" s="28" t="s">
        <v>187</v>
      </c>
      <c r="I17" s="55">
        <f>SUM(I14:I16)</f>
        <v>473.62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2"/>
      <c r="B18" s="2"/>
      <c r="C18" s="28"/>
      <c r="D18" s="28"/>
      <c r="E18" s="2"/>
      <c r="F18" s="2"/>
      <c r="G18" s="2"/>
      <c r="H18" s="28"/>
      <c r="I18" s="2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9" t="s">
        <v>23</v>
      </c>
      <c r="B19" s="2"/>
      <c r="C19" s="28"/>
      <c r="D19" s="28"/>
      <c r="E19" s="2"/>
      <c r="F19" s="2"/>
      <c r="G19" s="2"/>
      <c r="H19" s="28"/>
      <c r="I19" s="28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52" t="s">
        <v>185</v>
      </c>
      <c r="B20" s="53" t="s">
        <v>258</v>
      </c>
      <c r="C20" s="52" t="s">
        <v>259</v>
      </c>
      <c r="D20" s="52" t="s">
        <v>260</v>
      </c>
      <c r="E20" s="2"/>
      <c r="F20" s="59"/>
      <c r="G20" s="2"/>
      <c r="H20" s="52" t="s">
        <v>259</v>
      </c>
      <c r="I20" s="52" t="s">
        <v>260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25">
      <c r="A21" s="10">
        <v>32</v>
      </c>
      <c r="B21" s="15" t="s">
        <v>379</v>
      </c>
      <c r="C21" s="28" t="s">
        <v>186</v>
      </c>
      <c r="D21" s="55">
        <v>1187.46</v>
      </c>
      <c r="E21" s="2"/>
      <c r="F21" s="2"/>
      <c r="G21" s="2"/>
      <c r="H21" s="28" t="s">
        <v>184</v>
      </c>
      <c r="I21" s="55">
        <v>1187.46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25">
      <c r="A22" s="14">
        <v>0</v>
      </c>
      <c r="B22" s="13" t="s">
        <v>261</v>
      </c>
      <c r="C22" s="42" t="s">
        <v>186</v>
      </c>
      <c r="D22" s="56">
        <v>0</v>
      </c>
      <c r="E22" s="2"/>
      <c r="F22" s="59"/>
      <c r="G22" s="2"/>
      <c r="H22" s="42" t="s">
        <v>182</v>
      </c>
      <c r="I22" s="56">
        <v>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25">
      <c r="A23" s="2"/>
      <c r="B23" s="2"/>
      <c r="C23" s="28"/>
      <c r="D23" s="55">
        <f>SUM(D21:D22)</f>
        <v>1187.46</v>
      </c>
      <c r="E23" s="2"/>
      <c r="F23" s="2"/>
      <c r="G23" s="2"/>
      <c r="H23" s="28"/>
      <c r="I23" s="55">
        <f>SUM(I21:I22)</f>
        <v>1187.46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x14ac:dyDescent="0.25">
      <c r="A24" s="2"/>
      <c r="B24" s="2"/>
      <c r="C24" s="28"/>
      <c r="D24" s="28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x14ac:dyDescent="0.25">
      <c r="A25" s="2"/>
      <c r="B25" s="2"/>
      <c r="C25" s="28"/>
      <c r="D25" s="2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x14ac:dyDescent="0.25">
      <c r="A26" s="2"/>
      <c r="B26" s="2"/>
      <c r="C26" s="28"/>
      <c r="D26" s="2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x14ac:dyDescent="0.25">
      <c r="A27" s="2"/>
      <c r="B27" s="2"/>
      <c r="C27" s="28"/>
      <c r="D27" s="2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x14ac:dyDescent="0.25">
      <c r="A28" s="2"/>
      <c r="B28" s="2"/>
      <c r="C28" s="28"/>
      <c r="D28" s="2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x14ac:dyDescent="0.25">
      <c r="A29" s="2"/>
      <c r="B29" s="2"/>
      <c r="C29" s="28"/>
      <c r="D29" s="2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2"/>
      <c r="B30" s="2"/>
      <c r="C30" s="28"/>
      <c r="D30" s="2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25">
      <c r="A31" s="2"/>
      <c r="B31" s="2"/>
      <c r="C31" s="28"/>
      <c r="D31" s="2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25">
      <c r="A32" s="2"/>
      <c r="B32" s="2"/>
      <c r="C32" s="28"/>
      <c r="D32" s="2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5">
      <c r="A33" s="2"/>
      <c r="B33" s="2"/>
      <c r="C33" s="28"/>
      <c r="D33" s="2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2"/>
      <c r="B34" s="2"/>
      <c r="C34" s="28"/>
      <c r="D34" s="2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x14ac:dyDescent="0.25">
      <c r="A35" s="2"/>
      <c r="B35" s="2"/>
      <c r="C35" s="28"/>
      <c r="D35" s="2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5">
      <c r="A36" s="2"/>
      <c r="B36" s="2"/>
      <c r="C36" s="28"/>
      <c r="D36" s="2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5">
      <c r="A37" s="2"/>
      <c r="B37" s="2"/>
      <c r="C37" s="28"/>
      <c r="D37" s="2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2"/>
      <c r="B38" s="2"/>
      <c r="C38" s="28"/>
      <c r="D38" s="28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x14ac:dyDescent="0.25">
      <c r="A39" s="2"/>
      <c r="B39" s="2"/>
      <c r="C39" s="28"/>
      <c r="D39" s="28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x14ac:dyDescent="0.25">
      <c r="A40" s="2"/>
      <c r="B40" s="2"/>
      <c r="C40" s="28"/>
      <c r="D40" s="2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25">
      <c r="A41" s="2"/>
      <c r="B41" s="2"/>
      <c r="C41" s="28"/>
      <c r="D41" s="28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25">
      <c r="A42" s="2"/>
      <c r="B42" s="2"/>
      <c r="C42" s="28"/>
      <c r="D42" s="28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25">
      <c r="A43" s="2"/>
      <c r="B43" s="2"/>
      <c r="C43" s="28"/>
      <c r="D43" s="28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25">
      <c r="A44" s="2"/>
      <c r="B44" s="2"/>
      <c r="C44" s="28"/>
      <c r="D44" s="28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25">
      <c r="A45" s="2"/>
      <c r="B45" s="2"/>
      <c r="C45" s="28"/>
      <c r="D45" s="28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A46" s="2"/>
      <c r="B46" s="2"/>
      <c r="C46" s="28"/>
      <c r="D46" s="28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A47" s="2"/>
      <c r="B47" s="2"/>
      <c r="C47" s="28"/>
      <c r="D47" s="28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5">
      <c r="A48" s="2"/>
      <c r="B48" s="2"/>
      <c r="C48" s="28"/>
      <c r="D48" s="28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25">
      <c r="A49" s="2"/>
      <c r="B49" s="2"/>
      <c r="C49" s="28"/>
      <c r="D49" s="28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x14ac:dyDescent="0.25">
      <c r="A50" s="2"/>
      <c r="B50" s="2"/>
      <c r="C50" s="28"/>
      <c r="D50" s="28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x14ac:dyDescent="0.25">
      <c r="A51" s="2"/>
      <c r="B51" s="2"/>
      <c r="C51" s="28"/>
      <c r="D51" s="28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x14ac:dyDescent="0.25">
      <c r="A52" s="2"/>
      <c r="B52" s="2"/>
      <c r="C52" s="28"/>
      <c r="D52" s="28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x14ac:dyDescent="0.25">
      <c r="A53" s="2"/>
      <c r="B53" s="2"/>
      <c r="C53" s="28"/>
      <c r="D53" s="28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x14ac:dyDescent="0.25">
      <c r="A54" s="2"/>
      <c r="B54" s="2"/>
      <c r="C54" s="28"/>
      <c r="D54" s="28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x14ac:dyDescent="0.25">
      <c r="A55" s="2"/>
      <c r="B55" s="2"/>
      <c r="C55" s="28"/>
      <c r="D55" s="28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x14ac:dyDescent="0.25">
      <c r="A56" s="2"/>
      <c r="B56" s="2"/>
      <c r="C56" s="28"/>
      <c r="D56" s="28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x14ac:dyDescent="0.25">
      <c r="A57" s="2"/>
      <c r="B57" s="2"/>
      <c r="C57" s="28"/>
      <c r="D57" s="28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x14ac:dyDescent="0.25">
      <c r="A58" s="2"/>
      <c r="B58" s="2"/>
      <c r="C58" s="28"/>
      <c r="D58" s="28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x14ac:dyDescent="0.25">
      <c r="A59" s="2"/>
      <c r="B59" s="2"/>
      <c r="C59" s="28"/>
      <c r="D59" s="28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x14ac:dyDescent="0.25">
      <c r="A60" s="2"/>
      <c r="B60" s="2"/>
      <c r="C60" s="28"/>
      <c r="D60" s="28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x14ac:dyDescent="0.25">
      <c r="A61" s="2"/>
      <c r="B61" s="2"/>
      <c r="C61" s="28"/>
      <c r="D61" s="28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x14ac:dyDescent="0.25">
      <c r="A62" s="2"/>
      <c r="B62" s="2"/>
      <c r="C62" s="28"/>
      <c r="D62" s="28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x14ac:dyDescent="0.25">
      <c r="A63" s="2"/>
      <c r="B63" s="2"/>
      <c r="C63" s="28"/>
      <c r="D63" s="28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x14ac:dyDescent="0.25">
      <c r="A64" s="2"/>
      <c r="B64" s="2"/>
      <c r="C64" s="28"/>
      <c r="D64" s="28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x14ac:dyDescent="0.25">
      <c r="A65" s="2"/>
      <c r="B65" s="2"/>
      <c r="C65" s="28"/>
      <c r="D65" s="28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x14ac:dyDescent="0.25">
      <c r="A66" s="2"/>
      <c r="B66" s="2"/>
      <c r="C66" s="28"/>
      <c r="D66" s="28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x14ac:dyDescent="0.25">
      <c r="A67" s="2"/>
      <c r="B67" s="2"/>
      <c r="C67" s="28"/>
      <c r="D67" s="28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x14ac:dyDescent="0.25">
      <c r="A68" s="2"/>
      <c r="B68" s="2"/>
      <c r="C68" s="28"/>
      <c r="D68" s="28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x14ac:dyDescent="0.25">
      <c r="A69" s="2"/>
      <c r="B69" s="2"/>
      <c r="C69" s="28"/>
      <c r="D69" s="28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x14ac:dyDescent="0.25">
      <c r="A70" s="2"/>
      <c r="B70" s="2"/>
      <c r="C70" s="28"/>
      <c r="D70" s="28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x14ac:dyDescent="0.25">
      <c r="A71" s="2"/>
      <c r="B71" s="2"/>
      <c r="C71" s="28"/>
      <c r="D71" s="28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x14ac:dyDescent="0.25">
      <c r="A72" s="2"/>
      <c r="B72" s="2"/>
      <c r="C72" s="28"/>
      <c r="D72" s="28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x14ac:dyDescent="0.25">
      <c r="A73" s="2"/>
      <c r="B73" s="2"/>
      <c r="C73" s="28"/>
      <c r="D73" s="28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x14ac:dyDescent="0.25">
      <c r="A74" s="2"/>
      <c r="B74" s="2"/>
      <c r="C74" s="28"/>
      <c r="D74" s="28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x14ac:dyDescent="0.25">
      <c r="A75" s="2"/>
      <c r="B75" s="2"/>
      <c r="C75" s="28"/>
      <c r="D75" s="28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x14ac:dyDescent="0.25">
      <c r="A76" s="2"/>
      <c r="B76" s="2"/>
      <c r="C76" s="28"/>
      <c r="D76" s="28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x14ac:dyDescent="0.25">
      <c r="A77" s="2"/>
      <c r="B77" s="2"/>
      <c r="C77" s="28"/>
      <c r="D77" s="28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x14ac:dyDescent="0.25">
      <c r="A78" s="2"/>
      <c r="B78" s="2"/>
      <c r="C78" s="28"/>
      <c r="D78" s="28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x14ac:dyDescent="0.25">
      <c r="A79" s="2"/>
      <c r="B79" s="2"/>
      <c r="C79" s="28"/>
      <c r="D79" s="28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x14ac:dyDescent="0.25">
      <c r="A80" s="2"/>
      <c r="B80" s="2"/>
      <c r="C80" s="28"/>
      <c r="D80" s="28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25">
      <c r="A81" s="2"/>
      <c r="B81" s="2"/>
      <c r="C81" s="28"/>
      <c r="D81" s="28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25">
      <c r="A82" s="2"/>
      <c r="B82" s="2"/>
      <c r="C82" s="28"/>
      <c r="D82" s="28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25">
      <c r="A83" s="2"/>
      <c r="B83" s="2"/>
      <c r="C83" s="28"/>
      <c r="D83" s="28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25">
      <c r="A84" s="2"/>
      <c r="B84" s="2"/>
      <c r="C84" s="28"/>
      <c r="D84" s="28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x14ac:dyDescent="0.25">
      <c r="A85" s="2"/>
      <c r="B85" s="2"/>
      <c r="C85" s="28"/>
      <c r="D85" s="28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x14ac:dyDescent="0.25">
      <c r="A86" s="2"/>
      <c r="B86" s="2"/>
      <c r="C86" s="28"/>
      <c r="D86" s="28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x14ac:dyDescent="0.25">
      <c r="A87" s="2"/>
      <c r="B87" s="2"/>
      <c r="C87" s="28"/>
      <c r="D87" s="28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x14ac:dyDescent="0.25">
      <c r="A88" s="2"/>
      <c r="B88" s="2"/>
      <c r="C88" s="28"/>
      <c r="D88" s="28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x14ac:dyDescent="0.25">
      <c r="A89" s="2"/>
      <c r="B89" s="2"/>
      <c r="C89" s="28"/>
      <c r="D89" s="28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x14ac:dyDescent="0.25">
      <c r="A90" s="2"/>
      <c r="B90" s="2"/>
      <c r="C90" s="28"/>
      <c r="D90" s="28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x14ac:dyDescent="0.25">
      <c r="A91" s="2"/>
      <c r="B91" s="2"/>
      <c r="C91" s="28"/>
      <c r="D91" s="28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x14ac:dyDescent="0.25">
      <c r="A92" s="2"/>
      <c r="B92" s="2"/>
      <c r="C92" s="28"/>
      <c r="D92" s="28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x14ac:dyDescent="0.25">
      <c r="A93" s="2"/>
      <c r="B93" s="2"/>
      <c r="C93" s="28"/>
      <c r="D93" s="28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x14ac:dyDescent="0.25">
      <c r="A94" s="2"/>
      <c r="B94" s="2"/>
      <c r="C94" s="28"/>
      <c r="D94" s="28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x14ac:dyDescent="0.25">
      <c r="A95" s="2"/>
      <c r="B95" s="2"/>
      <c r="C95" s="28"/>
      <c r="D95" s="28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25">
      <c r="A96" s="2"/>
      <c r="B96" s="2"/>
      <c r="C96" s="28"/>
      <c r="D96" s="28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x14ac:dyDescent="0.25">
      <c r="A97" s="2"/>
      <c r="B97" s="2"/>
      <c r="C97" s="28"/>
      <c r="D97" s="28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x14ac:dyDescent="0.25">
      <c r="A98" s="2"/>
      <c r="B98" s="2"/>
      <c r="C98" s="28"/>
      <c r="D98" s="28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x14ac:dyDescent="0.25">
      <c r="A99" s="2"/>
      <c r="B99" s="2"/>
      <c r="C99" s="28"/>
      <c r="D99" s="28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x14ac:dyDescent="0.25">
      <c r="A100" s="2"/>
      <c r="B100" s="2"/>
      <c r="C100" s="28"/>
      <c r="D100" s="28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x14ac:dyDescent="0.25">
      <c r="A101" s="2"/>
      <c r="B101" s="2"/>
      <c r="C101" s="28"/>
      <c r="D101" s="28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x14ac:dyDescent="0.25">
      <c r="A102" s="2"/>
      <c r="B102" s="2"/>
      <c r="C102" s="28"/>
      <c r="D102" s="28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x14ac:dyDescent="0.25">
      <c r="A103" s="2"/>
      <c r="B103" s="2"/>
      <c r="C103" s="28"/>
      <c r="D103" s="28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x14ac:dyDescent="0.25">
      <c r="A104" s="2"/>
      <c r="B104" s="2"/>
      <c r="C104" s="28"/>
      <c r="D104" s="28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25">
      <c r="A105" s="2"/>
      <c r="B105" s="2"/>
      <c r="C105" s="28"/>
      <c r="D105" s="28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25">
      <c r="A106" s="2"/>
      <c r="B106" s="2"/>
      <c r="C106" s="28"/>
      <c r="D106" s="28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x14ac:dyDescent="0.25">
      <c r="A107" s="2"/>
      <c r="B107" s="2"/>
      <c r="C107" s="28"/>
      <c r="D107" s="28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x14ac:dyDescent="0.25">
      <c r="A108" s="2"/>
      <c r="B108" s="2"/>
      <c r="C108" s="28"/>
      <c r="D108" s="28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x14ac:dyDescent="0.25">
      <c r="A109" s="2"/>
      <c r="B109" s="2"/>
      <c r="C109" s="28"/>
      <c r="D109" s="28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x14ac:dyDescent="0.25">
      <c r="A110" s="2"/>
      <c r="B110" s="2"/>
      <c r="C110" s="28"/>
      <c r="D110" s="28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25">
      <c r="A111" s="2"/>
      <c r="B111" s="2"/>
      <c r="C111" s="28"/>
      <c r="D111" s="28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25">
      <c r="A112" s="2"/>
      <c r="B112" s="2"/>
      <c r="C112" s="28"/>
      <c r="D112" s="28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25">
      <c r="A113" s="2"/>
      <c r="B113" s="2"/>
      <c r="C113" s="28"/>
      <c r="D113" s="28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25">
      <c r="A114" s="2"/>
      <c r="B114" s="2"/>
      <c r="C114" s="28"/>
      <c r="D114" s="28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x14ac:dyDescent="0.25">
      <c r="A115" s="2"/>
      <c r="B115" s="2"/>
      <c r="C115" s="28"/>
      <c r="D115" s="28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25">
      <c r="A116" s="2"/>
      <c r="B116" s="2"/>
      <c r="C116" s="28"/>
      <c r="D116" s="28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25">
      <c r="A117" s="2"/>
      <c r="B117" s="2"/>
      <c r="C117" s="28"/>
      <c r="D117" s="28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x14ac:dyDescent="0.25">
      <c r="A118" s="2"/>
      <c r="B118" s="2"/>
      <c r="C118" s="28"/>
      <c r="D118" s="28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x14ac:dyDescent="0.25">
      <c r="A119" s="2"/>
      <c r="B119" s="2"/>
      <c r="C119" s="28"/>
      <c r="D119" s="28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x14ac:dyDescent="0.25">
      <c r="A120" s="2"/>
      <c r="B120" s="2"/>
      <c r="C120" s="28"/>
      <c r="D120" s="28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25">
      <c r="A121" s="2"/>
      <c r="B121" s="2"/>
      <c r="C121" s="28"/>
      <c r="D121" s="28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25">
      <c r="A122" s="2"/>
      <c r="B122" s="2"/>
      <c r="C122" s="28"/>
      <c r="D122" s="28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25">
      <c r="A123" s="2"/>
      <c r="B123" s="2"/>
      <c r="C123" s="28"/>
      <c r="D123" s="28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x14ac:dyDescent="0.25">
      <c r="A124" s="2"/>
      <c r="B124" s="2"/>
      <c r="C124" s="28"/>
      <c r="D124" s="28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x14ac:dyDescent="0.25">
      <c r="A125" s="2"/>
      <c r="B125" s="2"/>
      <c r="C125" s="28"/>
      <c r="D125" s="28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x14ac:dyDescent="0.25">
      <c r="A126" s="2"/>
      <c r="B126" s="2"/>
      <c r="C126" s="28"/>
      <c r="D126" s="28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x14ac:dyDescent="0.25">
      <c r="A127" s="2"/>
      <c r="B127" s="2"/>
      <c r="C127" s="28"/>
      <c r="D127" s="28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x14ac:dyDescent="0.25">
      <c r="A128" s="2"/>
      <c r="B128" s="2"/>
      <c r="C128" s="28"/>
      <c r="D128" s="28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x14ac:dyDescent="0.25">
      <c r="A129" s="2"/>
      <c r="B129" s="2"/>
      <c r="C129" s="28"/>
      <c r="D129" s="28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x14ac:dyDescent="0.25">
      <c r="A130" s="2"/>
      <c r="B130" s="2"/>
      <c r="C130" s="28"/>
      <c r="D130" s="28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x14ac:dyDescent="0.25">
      <c r="A131" s="2"/>
      <c r="B131" s="2"/>
      <c r="C131" s="28"/>
      <c r="D131" s="28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x14ac:dyDescent="0.25">
      <c r="A132" s="2"/>
      <c r="B132" s="2"/>
      <c r="C132" s="28"/>
      <c r="D132" s="28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x14ac:dyDescent="0.25">
      <c r="A133" s="2"/>
      <c r="B133" s="2"/>
      <c r="C133" s="28"/>
      <c r="D133" s="28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x14ac:dyDescent="0.25">
      <c r="A134" s="2"/>
      <c r="B134" s="2"/>
      <c r="C134" s="28"/>
      <c r="D134" s="28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x14ac:dyDescent="0.25">
      <c r="A135" s="2"/>
      <c r="B135" s="2"/>
      <c r="C135" s="28"/>
      <c r="D135" s="28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x14ac:dyDescent="0.25">
      <c r="A136" s="2"/>
      <c r="B136" s="2"/>
      <c r="C136" s="28"/>
      <c r="D136" s="28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x14ac:dyDescent="0.25">
      <c r="A137" s="2"/>
      <c r="B137" s="2"/>
      <c r="C137" s="28"/>
      <c r="D137" s="28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x14ac:dyDescent="0.25">
      <c r="A138" s="2"/>
      <c r="B138" s="2"/>
      <c r="C138" s="28"/>
      <c r="D138" s="28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x14ac:dyDescent="0.25">
      <c r="A139" s="2"/>
      <c r="B139" s="2"/>
      <c r="C139" s="28"/>
      <c r="D139" s="28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x14ac:dyDescent="0.25">
      <c r="A140" s="2"/>
      <c r="B140" s="2"/>
      <c r="C140" s="28"/>
      <c r="D140" s="28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x14ac:dyDescent="0.25">
      <c r="A141" s="2"/>
      <c r="B141" s="2"/>
      <c r="C141" s="28"/>
      <c r="D141" s="28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x14ac:dyDescent="0.25">
      <c r="A142" s="2"/>
      <c r="B142" s="2"/>
      <c r="C142" s="28"/>
      <c r="D142" s="28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x14ac:dyDescent="0.25">
      <c r="A143" s="2"/>
      <c r="B143" s="2"/>
      <c r="C143" s="28"/>
      <c r="D143" s="28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x14ac:dyDescent="0.25">
      <c r="A144" s="2"/>
      <c r="B144" s="2"/>
      <c r="C144" s="28"/>
      <c r="D144" s="28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x14ac:dyDescent="0.25">
      <c r="A145" s="2"/>
      <c r="B145" s="2"/>
      <c r="C145" s="28"/>
      <c r="D145" s="28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x14ac:dyDescent="0.25">
      <c r="A146" s="2"/>
      <c r="B146" s="2"/>
      <c r="C146" s="28"/>
      <c r="D146" s="28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x14ac:dyDescent="0.25">
      <c r="A147" s="2"/>
      <c r="B147" s="2"/>
      <c r="C147" s="28"/>
      <c r="D147" s="28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x14ac:dyDescent="0.25">
      <c r="A148" s="2"/>
      <c r="B148" s="2"/>
      <c r="C148" s="28"/>
      <c r="D148" s="28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x14ac:dyDescent="0.25">
      <c r="A149" s="2"/>
      <c r="B149" s="2"/>
      <c r="C149" s="28"/>
      <c r="D149" s="28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x14ac:dyDescent="0.25">
      <c r="A150" s="2"/>
      <c r="B150" s="2"/>
      <c r="C150" s="28"/>
      <c r="D150" s="28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x14ac:dyDescent="0.25">
      <c r="A151" s="2"/>
      <c r="B151" s="2"/>
      <c r="C151" s="28"/>
      <c r="D151" s="28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x14ac:dyDescent="0.25">
      <c r="A152" s="2"/>
      <c r="B152" s="2"/>
      <c r="C152" s="28"/>
      <c r="D152" s="28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x14ac:dyDescent="0.25">
      <c r="A153" s="2"/>
      <c r="B153" s="2"/>
      <c r="C153" s="28"/>
      <c r="D153" s="28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x14ac:dyDescent="0.25">
      <c r="A154" s="2"/>
      <c r="B154" s="2"/>
      <c r="C154" s="28"/>
      <c r="D154" s="28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x14ac:dyDescent="0.25">
      <c r="A155" s="2"/>
      <c r="B155" s="2"/>
      <c r="C155" s="28"/>
      <c r="D155" s="28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x14ac:dyDescent="0.25">
      <c r="A156" s="2"/>
      <c r="B156" s="2"/>
      <c r="C156" s="28"/>
      <c r="D156" s="28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x14ac:dyDescent="0.25">
      <c r="A157" s="2"/>
      <c r="B157" s="2"/>
      <c r="C157" s="28"/>
      <c r="D157" s="28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x14ac:dyDescent="0.25">
      <c r="A158" s="2"/>
      <c r="B158" s="2"/>
      <c r="C158" s="28"/>
      <c r="D158" s="28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x14ac:dyDescent="0.25">
      <c r="A159" s="2"/>
      <c r="B159" s="2"/>
      <c r="C159" s="28"/>
      <c r="D159" s="28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x14ac:dyDescent="0.25">
      <c r="A160" s="2"/>
      <c r="B160" s="2"/>
      <c r="C160" s="28"/>
      <c r="D160" s="28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x14ac:dyDescent="0.25">
      <c r="A161" s="2"/>
      <c r="B161" s="2"/>
      <c r="C161" s="28"/>
      <c r="D161" s="28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x14ac:dyDescent="0.25">
      <c r="A162" s="2"/>
      <c r="B162" s="2"/>
      <c r="C162" s="28"/>
      <c r="D162" s="28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x14ac:dyDescent="0.25">
      <c r="A163" s="2"/>
      <c r="B163" s="2"/>
      <c r="C163" s="28"/>
      <c r="D163" s="28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x14ac:dyDescent="0.25">
      <c r="A164" s="2"/>
      <c r="B164" s="2"/>
      <c r="C164" s="28"/>
      <c r="D164" s="28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x14ac:dyDescent="0.25">
      <c r="A165" s="2"/>
      <c r="B165" s="2"/>
      <c r="C165" s="28"/>
      <c r="D165" s="28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x14ac:dyDescent="0.25">
      <c r="A166" s="2"/>
      <c r="B166" s="2"/>
      <c r="C166" s="28"/>
      <c r="D166" s="28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x14ac:dyDescent="0.25">
      <c r="A167" s="2"/>
      <c r="B167" s="2"/>
      <c r="C167" s="28"/>
      <c r="D167" s="28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x14ac:dyDescent="0.25">
      <c r="A168" s="2"/>
      <c r="B168" s="2"/>
      <c r="C168" s="28"/>
      <c r="D168" s="28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x14ac:dyDescent="0.25">
      <c r="A169" s="2"/>
      <c r="B169" s="2"/>
      <c r="C169" s="28"/>
      <c r="D169" s="28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x14ac:dyDescent="0.25">
      <c r="A170" s="2"/>
      <c r="B170" s="2"/>
      <c r="C170" s="28"/>
      <c r="D170" s="28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x14ac:dyDescent="0.25">
      <c r="A171" s="2"/>
      <c r="B171" s="2"/>
      <c r="C171" s="28"/>
      <c r="D171" s="28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x14ac:dyDescent="0.25">
      <c r="A172" s="2"/>
      <c r="B172" s="2"/>
      <c r="C172" s="28"/>
      <c r="D172" s="28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x14ac:dyDescent="0.25">
      <c r="A173" s="2"/>
      <c r="B173" s="2"/>
      <c r="C173" s="28"/>
      <c r="D173" s="28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x14ac:dyDescent="0.25">
      <c r="A174" s="2"/>
      <c r="B174" s="2"/>
      <c r="C174" s="28"/>
      <c r="D174" s="28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x14ac:dyDescent="0.25">
      <c r="A175" s="2"/>
      <c r="B175" s="2"/>
      <c r="C175" s="28"/>
      <c r="D175" s="28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x14ac:dyDescent="0.25">
      <c r="A176" s="2"/>
      <c r="B176" s="2"/>
      <c r="C176" s="28"/>
      <c r="D176" s="28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x14ac:dyDescent="0.25">
      <c r="A177" s="2"/>
      <c r="B177" s="2"/>
      <c r="C177" s="28"/>
      <c r="D177" s="28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x14ac:dyDescent="0.25">
      <c r="A178" s="2"/>
      <c r="B178" s="2"/>
      <c r="C178" s="28"/>
      <c r="D178" s="28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x14ac:dyDescent="0.25">
      <c r="A179" s="2"/>
      <c r="B179" s="2"/>
      <c r="C179" s="28"/>
      <c r="D179" s="28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x14ac:dyDescent="0.25">
      <c r="A180" s="2"/>
      <c r="B180" s="2"/>
      <c r="C180" s="28"/>
      <c r="D180" s="28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x14ac:dyDescent="0.25">
      <c r="A181" s="2"/>
      <c r="B181" s="2"/>
      <c r="C181" s="28"/>
      <c r="D181" s="28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x14ac:dyDescent="0.25">
      <c r="A182" s="2"/>
      <c r="B182" s="2"/>
      <c r="C182" s="28"/>
      <c r="D182" s="28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x14ac:dyDescent="0.25">
      <c r="A183" s="2"/>
      <c r="B183" s="2"/>
      <c r="C183" s="28"/>
      <c r="D183" s="28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x14ac:dyDescent="0.25">
      <c r="A184" s="2"/>
      <c r="B184" s="2"/>
      <c r="C184" s="28"/>
      <c r="D184" s="28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x14ac:dyDescent="0.25">
      <c r="A185" s="2"/>
      <c r="B185" s="2"/>
      <c r="C185" s="28"/>
      <c r="D185" s="28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x14ac:dyDescent="0.25">
      <c r="A186" s="2"/>
      <c r="B186" s="2"/>
      <c r="C186" s="28"/>
      <c r="D186" s="28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x14ac:dyDescent="0.25">
      <c r="A187" s="2"/>
      <c r="B187" s="2"/>
      <c r="C187" s="28"/>
      <c r="D187" s="28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x14ac:dyDescent="0.25">
      <c r="A188" s="2"/>
      <c r="B188" s="2"/>
      <c r="C188" s="28"/>
      <c r="D188" s="28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x14ac:dyDescent="0.25">
      <c r="A189" s="2"/>
      <c r="B189" s="2"/>
      <c r="C189" s="28"/>
      <c r="D189" s="28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x14ac:dyDescent="0.25">
      <c r="A190" s="2"/>
      <c r="B190" s="2"/>
      <c r="C190" s="28"/>
      <c r="D190" s="28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x14ac:dyDescent="0.25">
      <c r="A191" s="2"/>
      <c r="B191" s="2"/>
      <c r="C191" s="28"/>
      <c r="D191" s="28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x14ac:dyDescent="0.25">
      <c r="A192" s="2"/>
      <c r="B192" s="2"/>
      <c r="C192" s="28"/>
      <c r="D192" s="28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x14ac:dyDescent="0.25">
      <c r="A193" s="2"/>
      <c r="B193" s="2"/>
      <c r="C193" s="28"/>
      <c r="D193" s="28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x14ac:dyDescent="0.25">
      <c r="A194" s="2"/>
      <c r="B194" s="2"/>
      <c r="C194" s="28"/>
      <c r="D194" s="28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x14ac:dyDescent="0.25">
      <c r="A195" s="2"/>
      <c r="B195" s="2"/>
      <c r="C195" s="28"/>
      <c r="D195" s="28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x14ac:dyDescent="0.25">
      <c r="A196" s="2"/>
      <c r="B196" s="2"/>
      <c r="C196" s="28"/>
      <c r="D196" s="28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x14ac:dyDescent="0.25">
      <c r="A197" s="2"/>
      <c r="B197" s="2"/>
      <c r="C197" s="28"/>
      <c r="D197" s="28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x14ac:dyDescent="0.25">
      <c r="A198" s="2"/>
      <c r="B198" s="2"/>
      <c r="C198" s="28"/>
      <c r="D198" s="28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x14ac:dyDescent="0.25">
      <c r="A199" s="2"/>
      <c r="B199" s="2"/>
      <c r="C199" s="28"/>
      <c r="D199" s="28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x14ac:dyDescent="0.25">
      <c r="A200" s="2"/>
      <c r="B200" s="2"/>
      <c r="C200" s="28"/>
      <c r="D200" s="28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x14ac:dyDescent="0.25">
      <c r="A201" s="2"/>
      <c r="B201" s="2"/>
      <c r="C201" s="28"/>
      <c r="D201" s="28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x14ac:dyDescent="0.25">
      <c r="A202" s="2"/>
      <c r="B202" s="2"/>
      <c r="C202" s="28"/>
      <c r="D202" s="28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x14ac:dyDescent="0.25">
      <c r="A203" s="2"/>
      <c r="B203" s="2"/>
      <c r="C203" s="28"/>
      <c r="D203" s="28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x14ac:dyDescent="0.25">
      <c r="A204" s="2"/>
      <c r="B204" s="2"/>
      <c r="C204" s="28"/>
      <c r="D204" s="28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x14ac:dyDescent="0.25">
      <c r="A205" s="2"/>
      <c r="B205" s="2"/>
      <c r="C205" s="28"/>
      <c r="D205" s="28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x14ac:dyDescent="0.25">
      <c r="A206" s="2"/>
      <c r="B206" s="2"/>
      <c r="C206" s="28"/>
      <c r="D206" s="28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x14ac:dyDescent="0.25">
      <c r="A207" s="2"/>
      <c r="B207" s="2"/>
      <c r="C207" s="28"/>
      <c r="D207" s="28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x14ac:dyDescent="0.25">
      <c r="A208" s="2"/>
      <c r="B208" s="2"/>
      <c r="C208" s="28"/>
      <c r="D208" s="28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x14ac:dyDescent="0.25">
      <c r="A209" s="2"/>
      <c r="B209" s="2"/>
      <c r="C209" s="28"/>
      <c r="D209" s="28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x14ac:dyDescent="0.25">
      <c r="A210" s="2"/>
      <c r="B210" s="2"/>
      <c r="C210" s="28"/>
      <c r="D210" s="28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x14ac:dyDescent="0.25">
      <c r="A211" s="2"/>
      <c r="B211" s="2"/>
      <c r="C211" s="28"/>
      <c r="D211" s="28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x14ac:dyDescent="0.25">
      <c r="A212" s="2"/>
      <c r="B212" s="2"/>
      <c r="C212" s="28"/>
      <c r="D212" s="28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x14ac:dyDescent="0.25">
      <c r="A213" s="2"/>
      <c r="B213" s="2"/>
      <c r="C213" s="28"/>
      <c r="D213" s="28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x14ac:dyDescent="0.25">
      <c r="A214" s="2"/>
      <c r="B214" s="2"/>
      <c r="C214" s="28"/>
      <c r="D214" s="28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x14ac:dyDescent="0.25">
      <c r="A215" s="2"/>
      <c r="B215" s="2"/>
      <c r="C215" s="28"/>
      <c r="D215" s="28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x14ac:dyDescent="0.25">
      <c r="A216" s="2"/>
      <c r="B216" s="2"/>
      <c r="C216" s="28"/>
      <c r="D216" s="28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x14ac:dyDescent="0.25">
      <c r="A217" s="2"/>
      <c r="B217" s="2"/>
      <c r="C217" s="28"/>
      <c r="D217" s="28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x14ac:dyDescent="0.25">
      <c r="A218" s="2"/>
      <c r="B218" s="2"/>
      <c r="C218" s="28"/>
      <c r="D218" s="28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x14ac:dyDescent="0.25">
      <c r="A219" s="2"/>
      <c r="B219" s="2"/>
      <c r="C219" s="28"/>
      <c r="D219" s="28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x14ac:dyDescent="0.25">
      <c r="A220" s="2"/>
      <c r="B220" s="2"/>
      <c r="C220" s="28"/>
      <c r="D220" s="28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x14ac:dyDescent="0.25">
      <c r="A221" s="2"/>
      <c r="B221" s="2"/>
      <c r="C221" s="28"/>
      <c r="D221" s="28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x14ac:dyDescent="0.25">
      <c r="A222" s="2"/>
      <c r="B222" s="2"/>
      <c r="C222" s="28"/>
      <c r="D222" s="28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x14ac:dyDescent="0.25">
      <c r="A223" s="2"/>
      <c r="B223" s="2"/>
      <c r="C223" s="28"/>
      <c r="D223" s="28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x14ac:dyDescent="0.25">
      <c r="A224" s="2"/>
      <c r="B224" s="2"/>
      <c r="C224" s="28"/>
      <c r="D224" s="28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x14ac:dyDescent="0.25">
      <c r="A225" s="2"/>
      <c r="B225" s="2"/>
      <c r="C225" s="28"/>
      <c r="D225" s="28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x14ac:dyDescent="0.25">
      <c r="A226" s="2"/>
      <c r="B226" s="2"/>
      <c r="C226" s="28"/>
      <c r="D226" s="28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x14ac:dyDescent="0.25">
      <c r="A227" s="2"/>
      <c r="B227" s="2"/>
      <c r="C227" s="28"/>
      <c r="D227" s="28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x14ac:dyDescent="0.25">
      <c r="A228" s="2"/>
      <c r="B228" s="2"/>
      <c r="C228" s="28"/>
      <c r="D228" s="28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x14ac:dyDescent="0.25">
      <c r="A229" s="2"/>
      <c r="B229" s="2"/>
      <c r="C229" s="28"/>
      <c r="D229" s="28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x14ac:dyDescent="0.25">
      <c r="A230" s="2"/>
      <c r="B230" s="2"/>
      <c r="C230" s="28"/>
      <c r="D230" s="28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x14ac:dyDescent="0.25">
      <c r="A231" s="2"/>
      <c r="B231" s="2"/>
      <c r="C231" s="28"/>
      <c r="D231" s="28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x14ac:dyDescent="0.25">
      <c r="A232" s="2"/>
      <c r="B232" s="2"/>
      <c r="C232" s="28"/>
      <c r="D232" s="28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x14ac:dyDescent="0.25">
      <c r="A233" s="2"/>
      <c r="B233" s="2"/>
      <c r="C233" s="28"/>
      <c r="D233" s="28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x14ac:dyDescent="0.25">
      <c r="A234" s="2"/>
      <c r="B234" s="2"/>
      <c r="C234" s="28"/>
      <c r="D234" s="28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x14ac:dyDescent="0.25">
      <c r="A235" s="2"/>
      <c r="B235" s="2"/>
      <c r="C235" s="28"/>
      <c r="D235" s="28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x14ac:dyDescent="0.25">
      <c r="A236" s="2"/>
      <c r="B236" s="2"/>
      <c r="C236" s="28"/>
      <c r="D236" s="28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x14ac:dyDescent="0.25">
      <c r="A237" s="2"/>
      <c r="B237" s="2"/>
      <c r="C237" s="28"/>
      <c r="D237" s="28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x14ac:dyDescent="0.25">
      <c r="A238" s="2"/>
      <c r="B238" s="2"/>
      <c r="C238" s="28"/>
      <c r="D238" s="28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x14ac:dyDescent="0.25">
      <c r="A239" s="2"/>
      <c r="B239" s="2"/>
      <c r="C239" s="28"/>
      <c r="D239" s="28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x14ac:dyDescent="0.25">
      <c r="A240" s="2"/>
      <c r="B240" s="2"/>
      <c r="C240" s="28"/>
      <c r="D240" s="28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x14ac:dyDescent="0.25">
      <c r="A241" s="2"/>
      <c r="B241" s="2"/>
      <c r="C241" s="28"/>
      <c r="D241" s="28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x14ac:dyDescent="0.25">
      <c r="A242" s="2"/>
      <c r="B242" s="2"/>
      <c r="C242" s="28"/>
      <c r="D242" s="28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x14ac:dyDescent="0.25">
      <c r="A243" s="2"/>
      <c r="B243" s="2"/>
      <c r="C243" s="28"/>
      <c r="D243" s="28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x14ac:dyDescent="0.25">
      <c r="A244" s="2"/>
      <c r="B244" s="2"/>
      <c r="C244" s="28"/>
      <c r="D244" s="28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x14ac:dyDescent="0.25">
      <c r="A245" s="2"/>
      <c r="B245" s="2"/>
      <c r="C245" s="28"/>
      <c r="D245" s="28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x14ac:dyDescent="0.25">
      <c r="A246" s="2"/>
      <c r="B246" s="2"/>
      <c r="C246" s="28"/>
      <c r="D246" s="28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x14ac:dyDescent="0.25">
      <c r="A247" s="2"/>
      <c r="B247" s="2"/>
      <c r="C247" s="28"/>
      <c r="D247" s="28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x14ac:dyDescent="0.25">
      <c r="A248" s="2"/>
      <c r="B248" s="2"/>
      <c r="C248" s="28"/>
      <c r="D248" s="28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x14ac:dyDescent="0.25">
      <c r="A249" s="2"/>
      <c r="B249" s="2"/>
      <c r="C249" s="28"/>
      <c r="D249" s="28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x14ac:dyDescent="0.25">
      <c r="A250" s="2"/>
      <c r="B250" s="2"/>
      <c r="C250" s="28"/>
      <c r="D250" s="28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x14ac:dyDescent="0.25">
      <c r="A251" s="2"/>
      <c r="B251" s="2"/>
      <c r="C251" s="28"/>
      <c r="D251" s="28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x14ac:dyDescent="0.25">
      <c r="A252" s="2"/>
      <c r="B252" s="2"/>
      <c r="C252" s="28"/>
      <c r="D252" s="28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x14ac:dyDescent="0.25">
      <c r="A253" s="2"/>
      <c r="B253" s="2"/>
      <c r="C253" s="28"/>
      <c r="D253" s="28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x14ac:dyDescent="0.25">
      <c r="A254" s="2"/>
      <c r="B254" s="2"/>
      <c r="C254" s="28"/>
      <c r="D254" s="28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x14ac:dyDescent="0.25">
      <c r="A255" s="2"/>
      <c r="B255" s="2"/>
      <c r="C255" s="28"/>
      <c r="D255" s="28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x14ac:dyDescent="0.25">
      <c r="A256" s="2"/>
      <c r="B256" s="2"/>
      <c r="C256" s="28"/>
      <c r="D256" s="28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x14ac:dyDescent="0.25">
      <c r="A257" s="2"/>
      <c r="B257" s="2"/>
      <c r="C257" s="28"/>
      <c r="D257" s="28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x14ac:dyDescent="0.25">
      <c r="A258" s="2"/>
      <c r="B258" s="2"/>
      <c r="C258" s="28"/>
      <c r="D258" s="28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x14ac:dyDescent="0.25">
      <c r="A259" s="2"/>
      <c r="B259" s="2"/>
      <c r="C259" s="28"/>
      <c r="D259" s="28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x14ac:dyDescent="0.25">
      <c r="A260" s="2"/>
      <c r="B260" s="2"/>
      <c r="C260" s="28"/>
      <c r="D260" s="28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x14ac:dyDescent="0.25">
      <c r="A261" s="2"/>
      <c r="B261" s="2"/>
      <c r="C261" s="28"/>
      <c r="D261" s="28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x14ac:dyDescent="0.25">
      <c r="A262" s="2"/>
      <c r="B262" s="2"/>
      <c r="C262" s="28"/>
      <c r="D262" s="28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x14ac:dyDescent="0.25">
      <c r="A263" s="2"/>
      <c r="B263" s="2"/>
      <c r="C263" s="28"/>
      <c r="D263" s="28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x14ac:dyDescent="0.25">
      <c r="A264" s="2"/>
      <c r="B264" s="2"/>
      <c r="C264" s="28"/>
      <c r="D264" s="28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x14ac:dyDescent="0.25">
      <c r="A265" s="2"/>
      <c r="B265" s="2"/>
      <c r="C265" s="28"/>
      <c r="D265" s="28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x14ac:dyDescent="0.25">
      <c r="A266" s="2"/>
      <c r="B266" s="2"/>
      <c r="C266" s="28"/>
      <c r="D266" s="28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x14ac:dyDescent="0.25">
      <c r="A267" s="2"/>
      <c r="B267" s="2"/>
      <c r="C267" s="28"/>
      <c r="D267" s="28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x14ac:dyDescent="0.25">
      <c r="A268" s="2"/>
      <c r="B268" s="2"/>
      <c r="C268" s="28"/>
      <c r="D268" s="28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x14ac:dyDescent="0.25">
      <c r="A269" s="2"/>
      <c r="B269" s="2"/>
      <c r="C269" s="28"/>
      <c r="D269" s="28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x14ac:dyDescent="0.25">
      <c r="A270" s="2"/>
      <c r="B270" s="2"/>
      <c r="C270" s="28"/>
      <c r="D270" s="28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x14ac:dyDescent="0.25">
      <c r="A271" s="2"/>
      <c r="B271" s="2"/>
      <c r="C271" s="28"/>
      <c r="D271" s="28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x14ac:dyDescent="0.25">
      <c r="A272" s="2"/>
      <c r="B272" s="2"/>
      <c r="C272" s="28"/>
      <c r="D272" s="28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x14ac:dyDescent="0.25">
      <c r="A273" s="2"/>
      <c r="B273" s="2"/>
      <c r="C273" s="28"/>
      <c r="D273" s="28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x14ac:dyDescent="0.25">
      <c r="A274" s="2"/>
      <c r="B274" s="2"/>
      <c r="C274" s="28"/>
      <c r="D274" s="28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x14ac:dyDescent="0.25">
      <c r="A275" s="2"/>
      <c r="B275" s="2"/>
      <c r="C275" s="28"/>
      <c r="D275" s="28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x14ac:dyDescent="0.25">
      <c r="A276" s="2"/>
      <c r="B276" s="2"/>
      <c r="C276" s="28"/>
      <c r="D276" s="28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x14ac:dyDescent="0.25">
      <c r="A277" s="2"/>
      <c r="B277" s="2"/>
      <c r="C277" s="28"/>
      <c r="D277" s="28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x14ac:dyDescent="0.25">
      <c r="A278" s="2"/>
      <c r="B278" s="2"/>
      <c r="C278" s="28"/>
      <c r="D278" s="28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x14ac:dyDescent="0.25">
      <c r="A279" s="2"/>
      <c r="B279" s="2"/>
      <c r="C279" s="28"/>
      <c r="D279" s="28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x14ac:dyDescent="0.25">
      <c r="A280" s="2"/>
      <c r="B280" s="2"/>
      <c r="C280" s="28"/>
      <c r="D280" s="28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x14ac:dyDescent="0.25">
      <c r="A281" s="2"/>
      <c r="B281" s="2"/>
      <c r="C281" s="28"/>
      <c r="D281" s="28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x14ac:dyDescent="0.25">
      <c r="A282" s="2"/>
      <c r="B282" s="2"/>
      <c r="C282" s="28"/>
      <c r="D282" s="28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x14ac:dyDescent="0.25">
      <c r="A283" s="2"/>
      <c r="B283" s="2"/>
      <c r="C283" s="28"/>
      <c r="D283" s="28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x14ac:dyDescent="0.25">
      <c r="A284" s="2"/>
      <c r="B284" s="2"/>
      <c r="C284" s="28"/>
      <c r="D284" s="28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x14ac:dyDescent="0.25">
      <c r="A285" s="2"/>
      <c r="B285" s="2"/>
      <c r="C285" s="28"/>
      <c r="D285" s="28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x14ac:dyDescent="0.25">
      <c r="A286" s="2"/>
      <c r="B286" s="2"/>
      <c r="C286" s="28"/>
      <c r="D286" s="28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x14ac:dyDescent="0.25">
      <c r="A287" s="2"/>
      <c r="B287" s="2"/>
      <c r="C287" s="28"/>
      <c r="D287" s="28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x14ac:dyDescent="0.25">
      <c r="A288" s="2"/>
      <c r="B288" s="2"/>
      <c r="C288" s="28"/>
      <c r="D288" s="28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x14ac:dyDescent="0.25">
      <c r="A289" s="2"/>
      <c r="B289" s="2"/>
      <c r="C289" s="28"/>
      <c r="D289" s="28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x14ac:dyDescent="0.25">
      <c r="A290" s="2"/>
      <c r="B290" s="2"/>
      <c r="C290" s="28"/>
      <c r="D290" s="28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x14ac:dyDescent="0.25">
      <c r="A291" s="2"/>
      <c r="B291" s="2"/>
      <c r="C291" s="28"/>
      <c r="D291" s="28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x14ac:dyDescent="0.25">
      <c r="A292" s="2"/>
      <c r="B292" s="2"/>
      <c r="C292" s="28"/>
      <c r="D292" s="28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x14ac:dyDescent="0.25">
      <c r="A293" s="2"/>
      <c r="B293" s="2"/>
      <c r="C293" s="28"/>
      <c r="D293" s="28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x14ac:dyDescent="0.25">
      <c r="A294" s="2"/>
      <c r="B294" s="2"/>
      <c r="C294" s="28"/>
      <c r="D294" s="28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x14ac:dyDescent="0.25">
      <c r="A295" s="2"/>
      <c r="B295" s="2"/>
      <c r="C295" s="28"/>
      <c r="D295" s="28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x14ac:dyDescent="0.25">
      <c r="A296" s="2"/>
      <c r="B296" s="2"/>
      <c r="C296" s="28"/>
      <c r="D296" s="28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x14ac:dyDescent="0.25">
      <c r="A297" s="2"/>
      <c r="B297" s="2"/>
      <c r="C297" s="28"/>
      <c r="D297" s="28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x14ac:dyDescent="0.25">
      <c r="A298" s="2"/>
      <c r="B298" s="2"/>
      <c r="C298" s="28"/>
      <c r="D298" s="28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x14ac:dyDescent="0.25">
      <c r="A299" s="2"/>
      <c r="B299" s="2"/>
      <c r="C299" s="28"/>
      <c r="D299" s="28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x14ac:dyDescent="0.25">
      <c r="A300" s="2"/>
      <c r="B300" s="2"/>
      <c r="C300" s="28"/>
      <c r="D300" s="28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x14ac:dyDescent="0.25">
      <c r="A301" s="2"/>
      <c r="B301" s="2"/>
      <c r="C301" s="28"/>
      <c r="D301" s="28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x14ac:dyDescent="0.25">
      <c r="A302" s="2"/>
      <c r="B302" s="2"/>
      <c r="C302" s="28"/>
      <c r="D302" s="28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x14ac:dyDescent="0.25">
      <c r="A303" s="2"/>
      <c r="B303" s="2"/>
      <c r="C303" s="28"/>
      <c r="D303" s="28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x14ac:dyDescent="0.25">
      <c r="A304" s="2"/>
      <c r="B304" s="2"/>
      <c r="C304" s="28"/>
      <c r="D304" s="28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x14ac:dyDescent="0.25">
      <c r="A305" s="2"/>
      <c r="B305" s="2"/>
      <c r="C305" s="28"/>
      <c r="D305" s="28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x14ac:dyDescent="0.25">
      <c r="A306" s="2"/>
      <c r="B306" s="2"/>
      <c r="C306" s="28"/>
      <c r="D306" s="28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x14ac:dyDescent="0.25">
      <c r="A307" s="2"/>
      <c r="B307" s="2"/>
      <c r="C307" s="28"/>
      <c r="D307" s="28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x14ac:dyDescent="0.25">
      <c r="A308" s="2"/>
      <c r="B308" s="2"/>
      <c r="C308" s="28"/>
      <c r="D308" s="28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x14ac:dyDescent="0.25">
      <c r="A309" s="2"/>
      <c r="B309" s="2"/>
      <c r="C309" s="28"/>
      <c r="D309" s="28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x14ac:dyDescent="0.25">
      <c r="A310" s="2"/>
      <c r="B310" s="2"/>
      <c r="C310" s="28"/>
      <c r="D310" s="28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x14ac:dyDescent="0.25">
      <c r="A311" s="2"/>
      <c r="B311" s="2"/>
      <c r="C311" s="28"/>
      <c r="D311" s="28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x14ac:dyDescent="0.25">
      <c r="A312" s="2"/>
      <c r="B312" s="2"/>
      <c r="C312" s="28"/>
      <c r="D312" s="28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x14ac:dyDescent="0.25">
      <c r="A313" s="2"/>
      <c r="B313" s="2"/>
      <c r="C313" s="28"/>
      <c r="D313" s="28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x14ac:dyDescent="0.25">
      <c r="A314" s="2"/>
      <c r="B314" s="2"/>
      <c r="C314" s="28"/>
      <c r="D314" s="28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x14ac:dyDescent="0.25">
      <c r="A315" s="2"/>
      <c r="B315" s="2"/>
      <c r="C315" s="28"/>
      <c r="D315" s="28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x14ac:dyDescent="0.25">
      <c r="A316" s="2"/>
      <c r="B316" s="2"/>
      <c r="C316" s="28"/>
      <c r="D316" s="28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x14ac:dyDescent="0.25">
      <c r="A317" s="2"/>
      <c r="B317" s="2"/>
      <c r="C317" s="28"/>
      <c r="D317" s="28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x14ac:dyDescent="0.25">
      <c r="A318" s="2"/>
      <c r="B318" s="2"/>
      <c r="C318" s="28"/>
      <c r="D318" s="28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x14ac:dyDescent="0.25">
      <c r="A319" s="2"/>
      <c r="B319" s="2"/>
      <c r="C319" s="28"/>
      <c r="D319" s="28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x14ac:dyDescent="0.25">
      <c r="A320" s="2"/>
      <c r="B320" s="2"/>
      <c r="C320" s="28"/>
      <c r="D320" s="28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x14ac:dyDescent="0.25">
      <c r="A321" s="2"/>
      <c r="B321" s="2"/>
      <c r="C321" s="28"/>
      <c r="D321" s="28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x14ac:dyDescent="0.25">
      <c r="A322" s="2"/>
      <c r="B322" s="2"/>
      <c r="C322" s="28"/>
      <c r="D322" s="28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x14ac:dyDescent="0.25">
      <c r="A323" s="2"/>
      <c r="B323" s="2"/>
      <c r="C323" s="28"/>
      <c r="D323" s="28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x14ac:dyDescent="0.25">
      <c r="A324" s="2"/>
      <c r="B324" s="2"/>
      <c r="C324" s="28"/>
      <c r="D324" s="28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x14ac:dyDescent="0.25">
      <c r="A325" s="2"/>
      <c r="B325" s="2"/>
      <c r="C325" s="28"/>
      <c r="D325" s="28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x14ac:dyDescent="0.25">
      <c r="A326" s="2"/>
      <c r="B326" s="2"/>
      <c r="C326" s="28"/>
      <c r="D326" s="28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x14ac:dyDescent="0.25">
      <c r="A327" s="2"/>
      <c r="B327" s="2"/>
      <c r="C327" s="28"/>
      <c r="D327" s="28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x14ac:dyDescent="0.25">
      <c r="A328" s="2"/>
      <c r="B328" s="2"/>
      <c r="C328" s="28"/>
      <c r="D328" s="28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x14ac:dyDescent="0.25">
      <c r="A329" s="2"/>
      <c r="B329" s="2"/>
      <c r="C329" s="28"/>
      <c r="D329" s="28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x14ac:dyDescent="0.25">
      <c r="A330" s="2"/>
      <c r="B330" s="2"/>
      <c r="C330" s="28"/>
      <c r="D330" s="28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x14ac:dyDescent="0.25">
      <c r="A331" s="2"/>
      <c r="B331" s="2"/>
      <c r="C331" s="28"/>
      <c r="D331" s="28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x14ac:dyDescent="0.25">
      <c r="A332" s="2"/>
      <c r="B332" s="2"/>
      <c r="C332" s="28"/>
      <c r="D332" s="28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x14ac:dyDescent="0.25">
      <c r="A333" s="2"/>
      <c r="B333" s="2"/>
      <c r="C333" s="28"/>
      <c r="D333" s="28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x14ac:dyDescent="0.25">
      <c r="A334" s="2"/>
      <c r="B334" s="2"/>
      <c r="C334" s="28"/>
      <c r="D334" s="28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x14ac:dyDescent="0.25">
      <c r="A335" s="2"/>
      <c r="B335" s="2"/>
      <c r="C335" s="28"/>
      <c r="D335" s="28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x14ac:dyDescent="0.25">
      <c r="A336" s="2"/>
      <c r="B336" s="2"/>
      <c r="C336" s="28"/>
      <c r="D336" s="28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x14ac:dyDescent="0.25">
      <c r="A337" s="2"/>
      <c r="B337" s="2"/>
      <c r="C337" s="28"/>
      <c r="D337" s="28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x14ac:dyDescent="0.25">
      <c r="A338" s="2"/>
      <c r="B338" s="2"/>
      <c r="C338" s="28"/>
      <c r="D338" s="28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x14ac:dyDescent="0.25">
      <c r="A339" s="2"/>
      <c r="B339" s="2"/>
      <c r="C339" s="28"/>
      <c r="D339" s="28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x14ac:dyDescent="0.25">
      <c r="A340" s="2"/>
      <c r="B340" s="2"/>
      <c r="C340" s="28"/>
      <c r="D340" s="28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x14ac:dyDescent="0.25">
      <c r="A341" s="2"/>
      <c r="B341" s="2"/>
      <c r="C341" s="28"/>
      <c r="D341" s="28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x14ac:dyDescent="0.25">
      <c r="A342" s="2"/>
      <c r="B342" s="2"/>
      <c r="C342" s="28"/>
      <c r="D342" s="28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x14ac:dyDescent="0.25">
      <c r="A343" s="2"/>
      <c r="B343" s="2"/>
      <c r="C343" s="28"/>
      <c r="D343" s="28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x14ac:dyDescent="0.25">
      <c r="A344" s="2"/>
      <c r="B344" s="2"/>
      <c r="C344" s="28"/>
      <c r="D344" s="28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x14ac:dyDescent="0.25">
      <c r="A345" s="2"/>
      <c r="B345" s="2"/>
      <c r="C345" s="28"/>
      <c r="D345" s="28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x14ac:dyDescent="0.25">
      <c r="A346" s="2"/>
      <c r="B346" s="2"/>
      <c r="C346" s="28"/>
      <c r="D346" s="28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x14ac:dyDescent="0.25">
      <c r="A347" s="2"/>
      <c r="B347" s="2"/>
      <c r="C347" s="28"/>
      <c r="D347" s="28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x14ac:dyDescent="0.25">
      <c r="A348" s="2"/>
      <c r="B348" s="2"/>
      <c r="C348" s="28"/>
      <c r="D348" s="28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x14ac:dyDescent="0.25">
      <c r="A349" s="2"/>
      <c r="B349" s="2"/>
      <c r="C349" s="28"/>
      <c r="D349" s="28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x14ac:dyDescent="0.25">
      <c r="A350" s="2"/>
      <c r="B350" s="2"/>
      <c r="C350" s="28"/>
      <c r="D350" s="28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x14ac:dyDescent="0.25">
      <c r="A351" s="2"/>
      <c r="B351" s="2"/>
      <c r="C351" s="28"/>
      <c r="D351" s="28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x14ac:dyDescent="0.25">
      <c r="A352" s="2"/>
      <c r="B352" s="2"/>
      <c r="C352" s="28"/>
      <c r="D352" s="28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x14ac:dyDescent="0.25">
      <c r="A353" s="2"/>
      <c r="B353" s="2"/>
      <c r="C353" s="28"/>
      <c r="D353" s="28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x14ac:dyDescent="0.25">
      <c r="A354" s="2"/>
      <c r="B354" s="2"/>
      <c r="C354" s="28"/>
      <c r="D354" s="28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x14ac:dyDescent="0.25">
      <c r="A355" s="2"/>
      <c r="B355" s="2"/>
      <c r="C355" s="28"/>
      <c r="D355" s="28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x14ac:dyDescent="0.25">
      <c r="A356" s="2"/>
      <c r="B356" s="2"/>
      <c r="C356" s="28"/>
      <c r="D356" s="28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x14ac:dyDescent="0.25">
      <c r="A357" s="2"/>
      <c r="B357" s="2"/>
      <c r="C357" s="28"/>
      <c r="D357" s="28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x14ac:dyDescent="0.25">
      <c r="A358" s="2"/>
      <c r="B358" s="2"/>
      <c r="C358" s="28"/>
      <c r="D358" s="28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x14ac:dyDescent="0.25">
      <c r="A359" s="2"/>
      <c r="B359" s="2"/>
      <c r="C359" s="28"/>
      <c r="D359" s="28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x14ac:dyDescent="0.25">
      <c r="A360" s="2"/>
      <c r="B360" s="2"/>
      <c r="C360" s="28"/>
      <c r="D360" s="28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x14ac:dyDescent="0.25">
      <c r="A361" s="2"/>
      <c r="B361" s="2"/>
      <c r="C361" s="28"/>
      <c r="D361" s="28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x14ac:dyDescent="0.25">
      <c r="A362" s="2"/>
      <c r="B362" s="2"/>
      <c r="C362" s="28"/>
      <c r="D362" s="28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x14ac:dyDescent="0.25">
      <c r="A363" s="2"/>
      <c r="B363" s="2"/>
      <c r="C363" s="28"/>
      <c r="D363" s="28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x14ac:dyDescent="0.25">
      <c r="A364" s="2"/>
      <c r="B364" s="2"/>
      <c r="C364" s="28"/>
      <c r="D364" s="28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x14ac:dyDescent="0.25">
      <c r="A365" s="2"/>
      <c r="B365" s="2"/>
      <c r="C365" s="28"/>
      <c r="D365" s="28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x14ac:dyDescent="0.25">
      <c r="A366" s="2"/>
      <c r="B366" s="2"/>
      <c r="C366" s="28"/>
      <c r="D366" s="28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x14ac:dyDescent="0.25">
      <c r="A367" s="2"/>
      <c r="B367" s="2"/>
      <c r="C367" s="28"/>
      <c r="D367" s="28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x14ac:dyDescent="0.25">
      <c r="A368" s="2"/>
      <c r="B368" s="2"/>
      <c r="C368" s="28"/>
      <c r="D368" s="28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x14ac:dyDescent="0.25">
      <c r="A369" s="2"/>
      <c r="B369" s="2"/>
      <c r="C369" s="28"/>
      <c r="D369" s="28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x14ac:dyDescent="0.25">
      <c r="A370" s="2"/>
      <c r="B370" s="2"/>
      <c r="C370" s="28"/>
      <c r="D370" s="28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x14ac:dyDescent="0.25">
      <c r="A371" s="2"/>
      <c r="B371" s="2"/>
      <c r="C371" s="28"/>
      <c r="D371" s="28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x14ac:dyDescent="0.25">
      <c r="A372" s="2"/>
      <c r="B372" s="2"/>
      <c r="C372" s="28"/>
      <c r="D372" s="28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x14ac:dyDescent="0.25">
      <c r="A373" s="2"/>
      <c r="B373" s="2"/>
      <c r="C373" s="28"/>
      <c r="D373" s="28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x14ac:dyDescent="0.25">
      <c r="A374" s="2"/>
      <c r="B374" s="2"/>
      <c r="C374" s="28"/>
      <c r="D374" s="28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x14ac:dyDescent="0.25">
      <c r="A375" s="2"/>
      <c r="B375" s="2"/>
      <c r="C375" s="28"/>
      <c r="D375" s="28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x14ac:dyDescent="0.25">
      <c r="A376" s="2"/>
      <c r="B376" s="2"/>
      <c r="C376" s="28"/>
      <c r="D376" s="28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x14ac:dyDescent="0.25">
      <c r="A377" s="2"/>
      <c r="B377" s="2"/>
      <c r="C377" s="28"/>
      <c r="D377" s="28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x14ac:dyDescent="0.25">
      <c r="A378" s="2"/>
      <c r="B378" s="2"/>
      <c r="C378" s="28"/>
      <c r="D378" s="28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x14ac:dyDescent="0.25">
      <c r="A379" s="2"/>
      <c r="B379" s="2"/>
      <c r="C379" s="28"/>
      <c r="D379" s="28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x14ac:dyDescent="0.25">
      <c r="A380" s="2"/>
      <c r="B380" s="2"/>
      <c r="C380" s="28"/>
      <c r="D380" s="28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x14ac:dyDescent="0.25">
      <c r="A381" s="2"/>
      <c r="B381" s="2"/>
      <c r="C381" s="28"/>
      <c r="D381" s="28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x14ac:dyDescent="0.25">
      <c r="A382" s="2"/>
      <c r="B382" s="2"/>
      <c r="C382" s="28"/>
      <c r="D382" s="28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x14ac:dyDescent="0.25">
      <c r="A383" s="2"/>
      <c r="B383" s="2"/>
      <c r="C383" s="28"/>
      <c r="D383" s="28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x14ac:dyDescent="0.25">
      <c r="A384" s="2"/>
      <c r="B384" s="2"/>
      <c r="C384" s="28"/>
      <c r="D384" s="28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x14ac:dyDescent="0.25">
      <c r="A385" s="2"/>
      <c r="B385" s="2"/>
      <c r="C385" s="28"/>
      <c r="D385" s="28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x14ac:dyDescent="0.25">
      <c r="A386" s="2"/>
      <c r="B386" s="2"/>
      <c r="C386" s="28"/>
      <c r="D386" s="28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x14ac:dyDescent="0.25">
      <c r="A387" s="2"/>
      <c r="B387" s="2"/>
      <c r="C387" s="28"/>
      <c r="D387" s="28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x14ac:dyDescent="0.25">
      <c r="A388" s="2"/>
      <c r="B388" s="2"/>
      <c r="C388" s="28"/>
      <c r="D388" s="28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x14ac:dyDescent="0.25">
      <c r="A389" s="2"/>
      <c r="B389" s="2"/>
      <c r="C389" s="28"/>
      <c r="D389" s="28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x14ac:dyDescent="0.25">
      <c r="A390" s="2"/>
      <c r="B390" s="2"/>
      <c r="C390" s="28"/>
      <c r="D390" s="28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x14ac:dyDescent="0.25">
      <c r="A391" s="2"/>
      <c r="B391" s="2"/>
      <c r="C391" s="28"/>
      <c r="D391" s="28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x14ac:dyDescent="0.25">
      <c r="A392" s="2"/>
      <c r="B392" s="2"/>
      <c r="C392" s="28"/>
      <c r="D392" s="28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x14ac:dyDescent="0.25">
      <c r="A393" s="2"/>
      <c r="B393" s="2"/>
      <c r="C393" s="28"/>
      <c r="D393" s="28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x14ac:dyDescent="0.25">
      <c r="A394" s="2"/>
      <c r="B394" s="2"/>
      <c r="C394" s="28"/>
      <c r="D394" s="28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x14ac:dyDescent="0.25">
      <c r="A395" s="2"/>
      <c r="B395" s="2"/>
      <c r="C395" s="28"/>
      <c r="D395" s="28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x14ac:dyDescent="0.25">
      <c r="A396" s="2"/>
      <c r="B396" s="2"/>
      <c r="C396" s="28"/>
      <c r="D396" s="28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x14ac:dyDescent="0.25">
      <c r="A397" s="2"/>
      <c r="B397" s="2"/>
      <c r="C397" s="28"/>
      <c r="D397" s="28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x14ac:dyDescent="0.25">
      <c r="A398" s="2"/>
      <c r="B398" s="2"/>
      <c r="C398" s="28"/>
      <c r="D398" s="28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x14ac:dyDescent="0.25">
      <c r="A399" s="2"/>
      <c r="B399" s="2"/>
      <c r="C399" s="28"/>
      <c r="D399" s="28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x14ac:dyDescent="0.25">
      <c r="A400" s="2"/>
      <c r="B400" s="2"/>
      <c r="C400" s="28"/>
      <c r="D400" s="28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x14ac:dyDescent="0.25">
      <c r="A401" s="2"/>
      <c r="B401" s="2"/>
      <c r="C401" s="28"/>
      <c r="D401" s="28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x14ac:dyDescent="0.25">
      <c r="A402" s="2"/>
      <c r="B402" s="2"/>
      <c r="C402" s="28"/>
      <c r="D402" s="28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x14ac:dyDescent="0.25">
      <c r="A403" s="2"/>
      <c r="B403" s="2"/>
      <c r="C403" s="28"/>
      <c r="D403" s="28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x14ac:dyDescent="0.25">
      <c r="A404" s="2"/>
      <c r="B404" s="2"/>
      <c r="C404" s="28"/>
      <c r="D404" s="28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x14ac:dyDescent="0.25">
      <c r="A405" s="2"/>
      <c r="B405" s="2"/>
      <c r="C405" s="28"/>
      <c r="D405" s="28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x14ac:dyDescent="0.25">
      <c r="A406" s="2"/>
      <c r="B406" s="2"/>
      <c r="C406" s="28"/>
      <c r="D406" s="28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x14ac:dyDescent="0.25">
      <c r="A407" s="2"/>
      <c r="B407" s="2"/>
      <c r="C407" s="28"/>
      <c r="D407" s="28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x14ac:dyDescent="0.25">
      <c r="A408" s="2"/>
      <c r="B408" s="2"/>
      <c r="C408" s="28"/>
      <c r="D408" s="28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x14ac:dyDescent="0.25">
      <c r="A409" s="2"/>
      <c r="B409" s="2"/>
      <c r="C409" s="28"/>
      <c r="D409" s="28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x14ac:dyDescent="0.25">
      <c r="A410" s="2"/>
      <c r="B410" s="2"/>
      <c r="C410" s="28"/>
      <c r="D410" s="28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x14ac:dyDescent="0.25">
      <c r="A411" s="2"/>
      <c r="B411" s="2"/>
      <c r="C411" s="28"/>
      <c r="D411" s="28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x14ac:dyDescent="0.25">
      <c r="A412" s="2"/>
      <c r="B412" s="2"/>
      <c r="C412" s="28"/>
      <c r="D412" s="28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x14ac:dyDescent="0.25">
      <c r="A413" s="2"/>
      <c r="B413" s="2"/>
      <c r="C413" s="28"/>
      <c r="D413" s="28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x14ac:dyDescent="0.25">
      <c r="A414" s="2"/>
      <c r="B414" s="2"/>
      <c r="C414" s="28"/>
      <c r="D414" s="28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x14ac:dyDescent="0.25">
      <c r="A415" s="2"/>
      <c r="B415" s="2"/>
      <c r="C415" s="28"/>
      <c r="D415" s="28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x14ac:dyDescent="0.25">
      <c r="A416" s="2"/>
      <c r="B416" s="2"/>
      <c r="C416" s="28"/>
      <c r="D416" s="28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x14ac:dyDescent="0.25">
      <c r="A417" s="2"/>
      <c r="B417" s="2"/>
      <c r="C417" s="28"/>
      <c r="D417" s="28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x14ac:dyDescent="0.25">
      <c r="A418" s="2"/>
      <c r="B418" s="2"/>
      <c r="C418" s="28"/>
      <c r="D418" s="28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x14ac:dyDescent="0.25">
      <c r="A419" s="2"/>
      <c r="B419" s="2"/>
      <c r="C419" s="28"/>
      <c r="D419" s="28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x14ac:dyDescent="0.25">
      <c r="A420" s="2"/>
      <c r="B420" s="2"/>
      <c r="C420" s="28"/>
      <c r="D420" s="28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x14ac:dyDescent="0.25">
      <c r="A421" s="2"/>
      <c r="B421" s="2"/>
      <c r="C421" s="28"/>
      <c r="D421" s="28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x14ac:dyDescent="0.25">
      <c r="A422" s="2"/>
      <c r="B422" s="2"/>
      <c r="C422" s="28"/>
      <c r="D422" s="28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x14ac:dyDescent="0.25">
      <c r="A423" s="2"/>
      <c r="B423" s="2"/>
      <c r="C423" s="28"/>
      <c r="D423" s="28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x14ac:dyDescent="0.25">
      <c r="A424" s="2"/>
      <c r="B424" s="2"/>
      <c r="C424" s="28"/>
      <c r="D424" s="28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x14ac:dyDescent="0.25">
      <c r="A425" s="2"/>
      <c r="B425" s="2"/>
      <c r="C425" s="28"/>
      <c r="D425" s="28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x14ac:dyDescent="0.25">
      <c r="A426" s="2"/>
      <c r="B426" s="2"/>
      <c r="C426" s="28"/>
      <c r="D426" s="28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x14ac:dyDescent="0.25">
      <c r="A427" s="2"/>
      <c r="B427" s="2"/>
      <c r="C427" s="28"/>
      <c r="D427" s="28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x14ac:dyDescent="0.25">
      <c r="A428" s="2"/>
      <c r="B428" s="2"/>
      <c r="C428" s="28"/>
      <c r="D428" s="28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x14ac:dyDescent="0.25">
      <c r="A429" s="2"/>
      <c r="B429" s="2"/>
      <c r="C429" s="28"/>
      <c r="D429" s="28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x14ac:dyDescent="0.25">
      <c r="A430" s="2"/>
      <c r="B430" s="2"/>
      <c r="C430" s="28"/>
      <c r="D430" s="28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x14ac:dyDescent="0.25">
      <c r="A431" s="2"/>
      <c r="B431" s="2"/>
      <c r="C431" s="28"/>
      <c r="D431" s="28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x14ac:dyDescent="0.25">
      <c r="A432" s="2"/>
      <c r="B432" s="2"/>
      <c r="C432" s="28"/>
      <c r="D432" s="28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x14ac:dyDescent="0.25">
      <c r="A433" s="2"/>
      <c r="B433" s="2"/>
      <c r="C433" s="28"/>
      <c r="D433" s="28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x14ac:dyDescent="0.25">
      <c r="A434" s="2"/>
      <c r="B434" s="2"/>
      <c r="C434" s="28"/>
      <c r="D434" s="28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x14ac:dyDescent="0.25">
      <c r="A435" s="2"/>
      <c r="B435" s="2"/>
      <c r="C435" s="28"/>
      <c r="D435" s="28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x14ac:dyDescent="0.25">
      <c r="A436" s="2"/>
      <c r="B436" s="2"/>
      <c r="C436" s="28"/>
      <c r="D436" s="28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x14ac:dyDescent="0.25">
      <c r="A437" s="2"/>
      <c r="B437" s="2"/>
      <c r="C437" s="28"/>
      <c r="D437" s="28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x14ac:dyDescent="0.25">
      <c r="A438" s="2"/>
      <c r="B438" s="2"/>
      <c r="C438" s="28"/>
      <c r="D438" s="28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x14ac:dyDescent="0.25">
      <c r="A439" s="2"/>
      <c r="B439" s="2"/>
      <c r="C439" s="28"/>
      <c r="D439" s="28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x14ac:dyDescent="0.25">
      <c r="A440" s="2"/>
      <c r="B440" s="2"/>
      <c r="C440" s="28"/>
      <c r="D440" s="28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x14ac:dyDescent="0.25">
      <c r="A441" s="2"/>
      <c r="B441" s="2"/>
      <c r="C441" s="28"/>
      <c r="D441" s="28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x14ac:dyDescent="0.25">
      <c r="A442" s="2"/>
      <c r="B442" s="2"/>
      <c r="C442" s="28"/>
      <c r="D442" s="28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x14ac:dyDescent="0.25">
      <c r="A443" s="2"/>
      <c r="B443" s="2"/>
      <c r="C443" s="28"/>
      <c r="D443" s="28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x14ac:dyDescent="0.25">
      <c r="A444" s="2"/>
      <c r="B444" s="2"/>
      <c r="C444" s="28"/>
      <c r="D444" s="28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x14ac:dyDescent="0.25">
      <c r="A445" s="2"/>
      <c r="B445" s="2"/>
      <c r="C445" s="28"/>
      <c r="D445" s="28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x14ac:dyDescent="0.25">
      <c r="A446" s="2"/>
      <c r="B446" s="2"/>
      <c r="C446" s="28"/>
      <c r="D446" s="28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x14ac:dyDescent="0.25">
      <c r="A447" s="2"/>
      <c r="B447" s="2"/>
      <c r="C447" s="28"/>
      <c r="D447" s="28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x14ac:dyDescent="0.25">
      <c r="A448" s="2"/>
      <c r="B448" s="2"/>
      <c r="C448" s="28"/>
      <c r="D448" s="28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x14ac:dyDescent="0.25">
      <c r="A449" s="2"/>
      <c r="B449" s="2"/>
      <c r="C449" s="28"/>
      <c r="D449" s="28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x14ac:dyDescent="0.25">
      <c r="A450" s="2"/>
      <c r="B450" s="2"/>
      <c r="C450" s="28"/>
      <c r="D450" s="28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x14ac:dyDescent="0.25">
      <c r="A451" s="2"/>
      <c r="B451" s="2"/>
      <c r="C451" s="28"/>
      <c r="D451" s="28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x14ac:dyDescent="0.25">
      <c r="A452" s="2"/>
      <c r="B452" s="2"/>
      <c r="C452" s="28"/>
      <c r="D452" s="28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x14ac:dyDescent="0.25">
      <c r="A453" s="2"/>
      <c r="B453" s="2"/>
      <c r="C453" s="28"/>
      <c r="D453" s="28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x14ac:dyDescent="0.25">
      <c r="A454" s="2"/>
      <c r="B454" s="2"/>
      <c r="C454" s="28"/>
      <c r="D454" s="28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x14ac:dyDescent="0.25">
      <c r="A455" s="2"/>
      <c r="B455" s="2"/>
      <c r="C455" s="28"/>
      <c r="D455" s="28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x14ac:dyDescent="0.25">
      <c r="A456" s="2"/>
      <c r="B456" s="2"/>
      <c r="C456" s="28"/>
      <c r="D456" s="28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x14ac:dyDescent="0.25">
      <c r="A457" s="2"/>
      <c r="B457" s="2"/>
      <c r="C457" s="28"/>
      <c r="D457" s="28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x14ac:dyDescent="0.25">
      <c r="A458" s="2"/>
      <c r="B458" s="2"/>
      <c r="C458" s="28"/>
      <c r="D458" s="28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x14ac:dyDescent="0.25">
      <c r="A459" s="2"/>
      <c r="B459" s="2"/>
      <c r="C459" s="28"/>
      <c r="D459" s="28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x14ac:dyDescent="0.25">
      <c r="A460" s="2"/>
      <c r="B460" s="2"/>
      <c r="C460" s="28"/>
      <c r="D460" s="28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x14ac:dyDescent="0.25">
      <c r="A461" s="2"/>
      <c r="B461" s="2"/>
      <c r="C461" s="28"/>
      <c r="D461" s="28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x14ac:dyDescent="0.25">
      <c r="A462" s="2"/>
      <c r="B462" s="2"/>
      <c r="C462" s="28"/>
      <c r="D462" s="28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x14ac:dyDescent="0.25">
      <c r="A463" s="2"/>
      <c r="B463" s="2"/>
      <c r="C463" s="28"/>
      <c r="D463" s="28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x14ac:dyDescent="0.25">
      <c r="A464" s="2"/>
      <c r="B464" s="2"/>
      <c r="C464" s="28"/>
      <c r="D464" s="28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x14ac:dyDescent="0.25">
      <c r="A465" s="2"/>
      <c r="B465" s="2"/>
      <c r="C465" s="28"/>
      <c r="D465" s="28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x14ac:dyDescent="0.25">
      <c r="A466" s="2"/>
      <c r="B466" s="2"/>
      <c r="C466" s="28"/>
      <c r="D466" s="28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x14ac:dyDescent="0.25">
      <c r="A467" s="2"/>
      <c r="B467" s="2"/>
      <c r="C467" s="28"/>
      <c r="D467" s="28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x14ac:dyDescent="0.25">
      <c r="A468" s="2"/>
      <c r="B468" s="2"/>
      <c r="C468" s="28"/>
      <c r="D468" s="28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x14ac:dyDescent="0.25">
      <c r="A469" s="2"/>
      <c r="B469" s="2"/>
      <c r="C469" s="28"/>
      <c r="D469" s="28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x14ac:dyDescent="0.25">
      <c r="A470" s="2"/>
      <c r="B470" s="2"/>
      <c r="C470" s="28"/>
      <c r="D470" s="28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x14ac:dyDescent="0.25">
      <c r="A471" s="2"/>
      <c r="B471" s="2"/>
      <c r="C471" s="28"/>
      <c r="D471" s="28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x14ac:dyDescent="0.25">
      <c r="A472" s="2"/>
      <c r="B472" s="2"/>
      <c r="C472" s="28"/>
      <c r="D472" s="28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x14ac:dyDescent="0.25">
      <c r="A473" s="2"/>
      <c r="B473" s="2"/>
      <c r="C473" s="28"/>
      <c r="D473" s="28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x14ac:dyDescent="0.25">
      <c r="A474" s="2"/>
      <c r="B474" s="2"/>
      <c r="C474" s="28"/>
      <c r="D474" s="28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x14ac:dyDescent="0.25">
      <c r="A475" s="2"/>
      <c r="B475" s="2"/>
      <c r="C475" s="28"/>
      <c r="D475" s="28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x14ac:dyDescent="0.25">
      <c r="A476" s="2"/>
      <c r="B476" s="2"/>
      <c r="C476" s="28"/>
      <c r="D476" s="28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x14ac:dyDescent="0.25">
      <c r="A477" s="2"/>
      <c r="B477" s="2"/>
      <c r="C477" s="28"/>
      <c r="D477" s="28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x14ac:dyDescent="0.25">
      <c r="A478" s="2"/>
      <c r="B478" s="2"/>
      <c r="C478" s="28"/>
      <c r="D478" s="28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x14ac:dyDescent="0.25">
      <c r="A479" s="2"/>
      <c r="B479" s="2"/>
      <c r="C479" s="28"/>
      <c r="D479" s="28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x14ac:dyDescent="0.25">
      <c r="A480" s="2"/>
      <c r="B480" s="2"/>
      <c r="C480" s="28"/>
      <c r="D480" s="28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x14ac:dyDescent="0.25">
      <c r="A481" s="2"/>
      <c r="B481" s="2"/>
      <c r="C481" s="28"/>
      <c r="D481" s="28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x14ac:dyDescent="0.25">
      <c r="A482" s="2"/>
      <c r="B482" s="2"/>
      <c r="C482" s="28"/>
      <c r="D482" s="28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x14ac:dyDescent="0.25">
      <c r="A483" s="2"/>
      <c r="B483" s="2"/>
      <c r="C483" s="28"/>
      <c r="D483" s="28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x14ac:dyDescent="0.25">
      <c r="A484" s="2"/>
      <c r="B484" s="2"/>
      <c r="C484" s="28"/>
      <c r="D484" s="28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x14ac:dyDescent="0.25">
      <c r="A485" s="2"/>
      <c r="B485" s="2"/>
      <c r="C485" s="28"/>
      <c r="D485" s="28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x14ac:dyDescent="0.25">
      <c r="A486" s="2"/>
      <c r="B486" s="2"/>
      <c r="C486" s="28"/>
      <c r="D486" s="28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x14ac:dyDescent="0.25">
      <c r="A487" s="2"/>
      <c r="B487" s="2"/>
      <c r="C487" s="28"/>
      <c r="D487" s="28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x14ac:dyDescent="0.25">
      <c r="A488" s="2"/>
      <c r="B488" s="2"/>
      <c r="C488" s="28"/>
      <c r="D488" s="28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x14ac:dyDescent="0.25">
      <c r="A489" s="2"/>
      <c r="B489" s="2"/>
      <c r="C489" s="28"/>
      <c r="D489" s="28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x14ac:dyDescent="0.25">
      <c r="A490" s="2"/>
      <c r="B490" s="2"/>
      <c r="C490" s="28"/>
      <c r="D490" s="28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x14ac:dyDescent="0.25">
      <c r="A491" s="2"/>
      <c r="B491" s="2"/>
      <c r="C491" s="28"/>
      <c r="D491" s="28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x14ac:dyDescent="0.25">
      <c r="A492" s="2"/>
      <c r="B492" s="2"/>
      <c r="C492" s="28"/>
      <c r="D492" s="28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x14ac:dyDescent="0.25">
      <c r="A493" s="2"/>
      <c r="B493" s="2"/>
      <c r="C493" s="28"/>
      <c r="D493" s="28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x14ac:dyDescent="0.25">
      <c r="A494" s="2"/>
      <c r="B494" s="2"/>
      <c r="C494" s="28"/>
      <c r="D494" s="28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x14ac:dyDescent="0.25">
      <c r="A495" s="2"/>
      <c r="B495" s="2"/>
      <c r="C495" s="28"/>
      <c r="D495" s="28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x14ac:dyDescent="0.25">
      <c r="A496" s="2"/>
      <c r="B496" s="2"/>
      <c r="C496" s="28"/>
      <c r="D496" s="28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x14ac:dyDescent="0.25">
      <c r="A497" s="2"/>
      <c r="B497" s="2"/>
      <c r="C497" s="28"/>
      <c r="D497" s="28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x14ac:dyDescent="0.25">
      <c r="A498" s="2"/>
      <c r="B498" s="2"/>
      <c r="C498" s="28"/>
      <c r="D498" s="28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x14ac:dyDescent="0.25">
      <c r="A499" s="2"/>
      <c r="B499" s="2"/>
      <c r="C499" s="28"/>
      <c r="D499" s="28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x14ac:dyDescent="0.25">
      <c r="A500" s="2"/>
      <c r="B500" s="2"/>
      <c r="C500" s="28"/>
      <c r="D500" s="28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x14ac:dyDescent="0.25">
      <c r="A501" s="2"/>
      <c r="B501" s="2"/>
      <c r="C501" s="28"/>
      <c r="D501" s="28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x14ac:dyDescent="0.25">
      <c r="A502" s="2"/>
      <c r="B502" s="2"/>
      <c r="C502" s="28"/>
      <c r="D502" s="28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x14ac:dyDescent="0.25">
      <c r="A503" s="2"/>
      <c r="B503" s="2"/>
      <c r="C503" s="28"/>
      <c r="D503" s="28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x14ac:dyDescent="0.25">
      <c r="A504" s="2"/>
      <c r="B504" s="2"/>
      <c r="C504" s="28"/>
      <c r="D504" s="28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x14ac:dyDescent="0.25">
      <c r="A505" s="2"/>
      <c r="B505" s="2"/>
      <c r="C505" s="28"/>
      <c r="D505" s="28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x14ac:dyDescent="0.25">
      <c r="A506" s="2"/>
      <c r="B506" s="2"/>
      <c r="C506" s="28"/>
      <c r="D506" s="28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x14ac:dyDescent="0.25">
      <c r="A507" s="2"/>
      <c r="B507" s="2"/>
      <c r="C507" s="28"/>
      <c r="D507" s="28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x14ac:dyDescent="0.25">
      <c r="A508" s="2"/>
      <c r="B508" s="2"/>
      <c r="C508" s="28"/>
      <c r="D508" s="28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x14ac:dyDescent="0.25">
      <c r="A509" s="2"/>
      <c r="B509" s="2"/>
      <c r="C509" s="28"/>
      <c r="D509" s="28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x14ac:dyDescent="0.25">
      <c r="A510" s="2"/>
      <c r="B510" s="2"/>
      <c r="C510" s="28"/>
      <c r="D510" s="28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x14ac:dyDescent="0.25">
      <c r="A511" s="2"/>
      <c r="B511" s="2"/>
      <c r="C511" s="28"/>
      <c r="D511" s="28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x14ac:dyDescent="0.25">
      <c r="A512" s="2"/>
      <c r="B512" s="2"/>
      <c r="C512" s="28"/>
      <c r="D512" s="28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x14ac:dyDescent="0.25">
      <c r="A513" s="2"/>
      <c r="B513" s="2"/>
      <c r="C513" s="28"/>
      <c r="D513" s="28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x14ac:dyDescent="0.25">
      <c r="A514" s="2"/>
      <c r="B514" s="2"/>
      <c r="C514" s="28"/>
      <c r="D514" s="28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x14ac:dyDescent="0.25">
      <c r="A515" s="2"/>
      <c r="B515" s="2"/>
      <c r="C515" s="28"/>
      <c r="D515" s="28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x14ac:dyDescent="0.25">
      <c r="A516" s="2"/>
      <c r="B516" s="2"/>
      <c r="C516" s="28"/>
      <c r="D516" s="28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x14ac:dyDescent="0.25">
      <c r="A517" s="2"/>
      <c r="B517" s="2"/>
      <c r="C517" s="28"/>
      <c r="D517" s="28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x14ac:dyDescent="0.25">
      <c r="A518" s="2"/>
      <c r="B518" s="2"/>
      <c r="C518" s="28"/>
      <c r="D518" s="28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x14ac:dyDescent="0.25">
      <c r="A519" s="2"/>
      <c r="B519" s="2"/>
      <c r="C519" s="28"/>
      <c r="D519" s="28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x14ac:dyDescent="0.25">
      <c r="A520" s="2"/>
      <c r="B520" s="2"/>
      <c r="C520" s="28"/>
      <c r="D520" s="28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x14ac:dyDescent="0.25">
      <c r="A521" s="2"/>
      <c r="B521" s="2"/>
      <c r="C521" s="28"/>
      <c r="D521" s="28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x14ac:dyDescent="0.25">
      <c r="A522" s="2"/>
      <c r="B522" s="2"/>
      <c r="C522" s="28"/>
      <c r="D522" s="28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x14ac:dyDescent="0.25">
      <c r="A523" s="2"/>
      <c r="B523" s="2"/>
      <c r="C523" s="28"/>
      <c r="D523" s="28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x14ac:dyDescent="0.25">
      <c r="A524" s="2"/>
      <c r="B524" s="2"/>
      <c r="C524" s="28"/>
      <c r="D524" s="28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x14ac:dyDescent="0.25">
      <c r="A525" s="2"/>
      <c r="B525" s="2"/>
      <c r="C525" s="28"/>
      <c r="D525" s="28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x14ac:dyDescent="0.25">
      <c r="A526" s="2"/>
      <c r="B526" s="2"/>
      <c r="C526" s="28"/>
      <c r="D526" s="28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x14ac:dyDescent="0.25">
      <c r="A527" s="2"/>
      <c r="B527" s="2"/>
      <c r="C527" s="28"/>
      <c r="D527" s="28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x14ac:dyDescent="0.25">
      <c r="A528" s="2"/>
      <c r="B528" s="2"/>
      <c r="C528" s="28"/>
      <c r="D528" s="28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x14ac:dyDescent="0.25">
      <c r="A529" s="2"/>
      <c r="B529" s="2"/>
      <c r="C529" s="28"/>
      <c r="D529" s="28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x14ac:dyDescent="0.25">
      <c r="A530" s="2"/>
      <c r="B530" s="2"/>
      <c r="C530" s="28"/>
      <c r="D530" s="28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x14ac:dyDescent="0.25">
      <c r="A531" s="2"/>
      <c r="B531" s="2"/>
      <c r="C531" s="28"/>
      <c r="D531" s="28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x14ac:dyDescent="0.25">
      <c r="A532" s="2"/>
      <c r="B532" s="2"/>
      <c r="C532" s="28"/>
      <c r="D532" s="28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x14ac:dyDescent="0.25">
      <c r="A533" s="2"/>
      <c r="B533" s="2"/>
      <c r="C533" s="28"/>
      <c r="D533" s="28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x14ac:dyDescent="0.25">
      <c r="A534" s="2"/>
      <c r="B534" s="2"/>
      <c r="C534" s="28"/>
      <c r="D534" s="28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x14ac:dyDescent="0.25">
      <c r="A535" s="2"/>
      <c r="B535" s="2"/>
      <c r="C535" s="28"/>
      <c r="D535" s="28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x14ac:dyDescent="0.25">
      <c r="A536" s="2"/>
      <c r="B536" s="2"/>
      <c r="C536" s="28"/>
      <c r="D536" s="28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x14ac:dyDescent="0.25">
      <c r="A537" s="2"/>
      <c r="B537" s="2"/>
      <c r="C537" s="28"/>
      <c r="D537" s="28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x14ac:dyDescent="0.25">
      <c r="A538" s="2"/>
      <c r="B538" s="2"/>
      <c r="C538" s="28"/>
      <c r="D538" s="28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x14ac:dyDescent="0.25">
      <c r="A539" s="2"/>
      <c r="B539" s="2"/>
      <c r="C539" s="28"/>
      <c r="D539" s="28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x14ac:dyDescent="0.25">
      <c r="A540" s="2"/>
      <c r="B540" s="2"/>
      <c r="C540" s="28"/>
      <c r="D540" s="28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x14ac:dyDescent="0.25">
      <c r="A541" s="2"/>
      <c r="B541" s="2"/>
      <c r="C541" s="28"/>
      <c r="D541" s="28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x14ac:dyDescent="0.25">
      <c r="A542" s="2"/>
      <c r="B542" s="2"/>
      <c r="C542" s="28"/>
      <c r="D542" s="28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x14ac:dyDescent="0.25">
      <c r="A543" s="2"/>
      <c r="B543" s="2"/>
      <c r="C543" s="28"/>
      <c r="D543" s="28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x14ac:dyDescent="0.25">
      <c r="A544" s="2"/>
      <c r="B544" s="2"/>
      <c r="C544" s="28"/>
      <c r="D544" s="28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x14ac:dyDescent="0.25">
      <c r="A545" s="2"/>
      <c r="B545" s="2"/>
      <c r="C545" s="28"/>
      <c r="D545" s="28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x14ac:dyDescent="0.25">
      <c r="A546" s="2"/>
      <c r="B546" s="2"/>
      <c r="C546" s="28"/>
      <c r="D546" s="28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x14ac:dyDescent="0.25">
      <c r="A547" s="2"/>
      <c r="B547" s="2"/>
      <c r="C547" s="28"/>
      <c r="D547" s="28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x14ac:dyDescent="0.25">
      <c r="A548" s="2"/>
      <c r="B548" s="2"/>
      <c r="C548" s="28"/>
      <c r="D548" s="28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x14ac:dyDescent="0.25">
      <c r="A549" s="2"/>
      <c r="B549" s="2"/>
      <c r="C549" s="28"/>
      <c r="D549" s="28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x14ac:dyDescent="0.25">
      <c r="A550" s="2"/>
      <c r="B550" s="2"/>
      <c r="C550" s="28"/>
      <c r="D550" s="28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x14ac:dyDescent="0.25">
      <c r="A551" s="2"/>
      <c r="B551" s="2"/>
      <c r="C551" s="28"/>
      <c r="D551" s="28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x14ac:dyDescent="0.25">
      <c r="A552" s="2"/>
      <c r="B552" s="2"/>
      <c r="C552" s="28"/>
      <c r="D552" s="28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x14ac:dyDescent="0.25">
      <c r="A553" s="2"/>
      <c r="B553" s="2"/>
      <c r="C553" s="28"/>
      <c r="D553" s="28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x14ac:dyDescent="0.25">
      <c r="A554" s="2"/>
      <c r="B554" s="2"/>
      <c r="C554" s="28"/>
      <c r="D554" s="28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x14ac:dyDescent="0.25">
      <c r="A555" s="2"/>
      <c r="B555" s="2"/>
      <c r="C555" s="28"/>
      <c r="D555" s="28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x14ac:dyDescent="0.25">
      <c r="A556" s="2"/>
      <c r="B556" s="2"/>
      <c r="C556" s="28"/>
      <c r="D556" s="28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x14ac:dyDescent="0.25">
      <c r="A557" s="2"/>
      <c r="B557" s="2"/>
      <c r="C557" s="28"/>
      <c r="D557" s="28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x14ac:dyDescent="0.25">
      <c r="A558" s="2"/>
      <c r="B558" s="2"/>
      <c r="C558" s="28"/>
      <c r="D558" s="28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x14ac:dyDescent="0.25">
      <c r="A559" s="2"/>
      <c r="B559" s="2"/>
      <c r="C559" s="28"/>
      <c r="D559" s="28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x14ac:dyDescent="0.25">
      <c r="A560" s="2"/>
      <c r="B560" s="2"/>
      <c r="C560" s="28"/>
      <c r="D560" s="28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x14ac:dyDescent="0.25">
      <c r="A561" s="2"/>
      <c r="B561" s="2"/>
      <c r="C561" s="28"/>
      <c r="D561" s="28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x14ac:dyDescent="0.25">
      <c r="A562" s="2"/>
      <c r="B562" s="2"/>
      <c r="C562" s="28"/>
      <c r="D562" s="28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x14ac:dyDescent="0.25">
      <c r="A563" s="2"/>
      <c r="B563" s="2"/>
      <c r="C563" s="28"/>
      <c r="D563" s="28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x14ac:dyDescent="0.25">
      <c r="A564" s="2"/>
      <c r="B564" s="2"/>
      <c r="C564" s="28"/>
      <c r="D564" s="28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x14ac:dyDescent="0.25">
      <c r="A565" s="2"/>
      <c r="B565" s="2"/>
      <c r="C565" s="28"/>
      <c r="D565" s="28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x14ac:dyDescent="0.25">
      <c r="A566" s="2"/>
      <c r="B566" s="2"/>
      <c r="C566" s="28"/>
      <c r="D566" s="28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x14ac:dyDescent="0.25">
      <c r="A567" s="2"/>
      <c r="B567" s="2"/>
      <c r="C567" s="28"/>
      <c r="D567" s="28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x14ac:dyDescent="0.25">
      <c r="A568" s="2"/>
      <c r="B568" s="2"/>
      <c r="C568" s="28"/>
      <c r="D568" s="28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x14ac:dyDescent="0.25">
      <c r="A569" s="2"/>
      <c r="B569" s="2"/>
      <c r="C569" s="28"/>
      <c r="D569" s="28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x14ac:dyDescent="0.25">
      <c r="A570" s="2"/>
      <c r="B570" s="2"/>
      <c r="C570" s="28"/>
      <c r="D570" s="28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x14ac:dyDescent="0.25">
      <c r="A571" s="2"/>
      <c r="B571" s="2"/>
      <c r="C571" s="28"/>
      <c r="D571" s="28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x14ac:dyDescent="0.25">
      <c r="A572" s="2"/>
      <c r="B572" s="2"/>
      <c r="C572" s="28"/>
      <c r="D572" s="28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x14ac:dyDescent="0.25">
      <c r="A573" s="2"/>
      <c r="B573" s="2"/>
      <c r="C573" s="28"/>
      <c r="D573" s="28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x14ac:dyDescent="0.25">
      <c r="A574" s="2"/>
      <c r="B574" s="2"/>
      <c r="C574" s="28"/>
      <c r="D574" s="28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x14ac:dyDescent="0.25">
      <c r="A575" s="2"/>
      <c r="B575" s="2"/>
      <c r="C575" s="28"/>
      <c r="D575" s="28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x14ac:dyDescent="0.25">
      <c r="A576" s="2"/>
      <c r="B576" s="2"/>
      <c r="C576" s="28"/>
      <c r="D576" s="28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x14ac:dyDescent="0.25">
      <c r="A577" s="2"/>
      <c r="B577" s="2"/>
      <c r="C577" s="28"/>
      <c r="D577" s="28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x14ac:dyDescent="0.25">
      <c r="A578" s="2"/>
      <c r="B578" s="2"/>
      <c r="C578" s="28"/>
      <c r="D578" s="28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x14ac:dyDescent="0.25">
      <c r="A579" s="2"/>
      <c r="B579" s="2"/>
      <c r="C579" s="28"/>
      <c r="D579" s="28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x14ac:dyDescent="0.25">
      <c r="A580" s="2"/>
      <c r="B580" s="2"/>
      <c r="C580" s="28"/>
      <c r="D580" s="28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x14ac:dyDescent="0.25">
      <c r="A581" s="2"/>
      <c r="B581" s="2"/>
      <c r="C581" s="28"/>
      <c r="D581" s="28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x14ac:dyDescent="0.25">
      <c r="A582" s="2"/>
      <c r="B582" s="2"/>
      <c r="C582" s="28"/>
      <c r="D582" s="28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x14ac:dyDescent="0.25">
      <c r="A583" s="2"/>
      <c r="B583" s="2"/>
      <c r="C583" s="28"/>
      <c r="D583" s="28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x14ac:dyDescent="0.25">
      <c r="A584" s="2"/>
      <c r="B584" s="2"/>
      <c r="C584" s="28"/>
      <c r="D584" s="28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x14ac:dyDescent="0.25">
      <c r="A585" s="2"/>
      <c r="B585" s="2"/>
      <c r="C585" s="28"/>
      <c r="D585" s="28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x14ac:dyDescent="0.25">
      <c r="A586" s="2"/>
      <c r="B586" s="2"/>
      <c r="C586" s="28"/>
      <c r="D586" s="28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x14ac:dyDescent="0.25">
      <c r="A587" s="2"/>
      <c r="B587" s="2"/>
      <c r="C587" s="28"/>
      <c r="D587" s="28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x14ac:dyDescent="0.25">
      <c r="A588" s="2"/>
      <c r="B588" s="2"/>
      <c r="C588" s="28"/>
      <c r="D588" s="28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x14ac:dyDescent="0.25">
      <c r="A589" s="2"/>
      <c r="B589" s="2"/>
      <c r="C589" s="28"/>
      <c r="D589" s="28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x14ac:dyDescent="0.25">
      <c r="A590" s="2"/>
      <c r="B590" s="2"/>
      <c r="C590" s="28"/>
      <c r="D590" s="28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x14ac:dyDescent="0.25">
      <c r="A591" s="2"/>
      <c r="B591" s="2"/>
      <c r="C591" s="28"/>
      <c r="D591" s="28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x14ac:dyDescent="0.25">
      <c r="A592" s="2"/>
      <c r="B592" s="2"/>
      <c r="C592" s="28"/>
      <c r="D592" s="28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x14ac:dyDescent="0.25">
      <c r="A593" s="2"/>
      <c r="B593" s="2"/>
      <c r="C593" s="28"/>
      <c r="D593" s="28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x14ac:dyDescent="0.25">
      <c r="A594" s="2"/>
      <c r="B594" s="2"/>
      <c r="C594" s="28"/>
      <c r="D594" s="28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x14ac:dyDescent="0.25">
      <c r="A595" s="2"/>
      <c r="B595" s="2"/>
      <c r="C595" s="28"/>
      <c r="D595" s="28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x14ac:dyDescent="0.25">
      <c r="A596" s="2"/>
      <c r="B596" s="2"/>
      <c r="C596" s="28"/>
      <c r="D596" s="28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x14ac:dyDescent="0.25">
      <c r="A597" s="2"/>
      <c r="B597" s="2"/>
      <c r="C597" s="28"/>
      <c r="D597" s="28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x14ac:dyDescent="0.25">
      <c r="A598" s="2"/>
      <c r="B598" s="2"/>
      <c r="C598" s="28"/>
      <c r="D598" s="28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x14ac:dyDescent="0.25">
      <c r="A599" s="2"/>
      <c r="B599" s="2"/>
      <c r="C599" s="28"/>
      <c r="D599" s="28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x14ac:dyDescent="0.25">
      <c r="A600" s="2"/>
      <c r="B600" s="2"/>
      <c r="C600" s="28"/>
      <c r="D600" s="28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x14ac:dyDescent="0.25">
      <c r="A601" s="2"/>
      <c r="B601" s="2"/>
      <c r="C601" s="28"/>
      <c r="D601" s="28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x14ac:dyDescent="0.25">
      <c r="A602" s="2"/>
      <c r="B602" s="2"/>
      <c r="C602" s="28"/>
      <c r="D602" s="28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x14ac:dyDescent="0.25">
      <c r="A603" s="2"/>
      <c r="B603" s="2"/>
      <c r="C603" s="28"/>
      <c r="D603" s="28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x14ac:dyDescent="0.25">
      <c r="A604" s="2"/>
      <c r="B604" s="2"/>
      <c r="C604" s="28"/>
      <c r="D604" s="28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x14ac:dyDescent="0.25">
      <c r="A605" s="2"/>
      <c r="B605" s="2"/>
      <c r="C605" s="28"/>
      <c r="D605" s="28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x14ac:dyDescent="0.25">
      <c r="A606" s="2"/>
      <c r="B606" s="2"/>
      <c r="C606" s="28"/>
      <c r="D606" s="28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x14ac:dyDescent="0.25">
      <c r="A607" s="2"/>
      <c r="B607" s="2"/>
      <c r="C607" s="28"/>
      <c r="D607" s="28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x14ac:dyDescent="0.25">
      <c r="A608" s="2"/>
      <c r="B608" s="2"/>
      <c r="C608" s="28"/>
      <c r="D608" s="28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x14ac:dyDescent="0.25">
      <c r="A609" s="2"/>
      <c r="B609" s="2"/>
      <c r="C609" s="28"/>
      <c r="D609" s="28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x14ac:dyDescent="0.25">
      <c r="A610" s="2"/>
      <c r="B610" s="2"/>
      <c r="C610" s="28"/>
      <c r="D610" s="28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x14ac:dyDescent="0.25">
      <c r="A611" s="2"/>
      <c r="B611" s="2"/>
      <c r="C611" s="28"/>
      <c r="D611" s="28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x14ac:dyDescent="0.25">
      <c r="A612" s="2"/>
      <c r="B612" s="2"/>
      <c r="C612" s="28"/>
      <c r="D612" s="28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x14ac:dyDescent="0.25">
      <c r="A613" s="2"/>
      <c r="B613" s="2"/>
      <c r="C613" s="28"/>
      <c r="D613" s="28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x14ac:dyDescent="0.25">
      <c r="A614" s="2"/>
      <c r="B614" s="2"/>
      <c r="C614" s="28"/>
      <c r="D614" s="28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x14ac:dyDescent="0.25">
      <c r="A615" s="2"/>
      <c r="B615" s="2"/>
      <c r="C615" s="28"/>
      <c r="D615" s="28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x14ac:dyDescent="0.25">
      <c r="A616" s="2"/>
      <c r="B616" s="2"/>
      <c r="C616" s="28"/>
      <c r="D616" s="28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x14ac:dyDescent="0.25">
      <c r="A617" s="2"/>
      <c r="B617" s="2"/>
      <c r="C617" s="28"/>
      <c r="D617" s="28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x14ac:dyDescent="0.25">
      <c r="A618" s="2"/>
      <c r="B618" s="2"/>
      <c r="C618" s="28"/>
      <c r="D618" s="28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x14ac:dyDescent="0.25">
      <c r="A619" s="2"/>
      <c r="B619" s="2"/>
      <c r="C619" s="28"/>
      <c r="D619" s="28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x14ac:dyDescent="0.25">
      <c r="A620" s="2"/>
      <c r="B620" s="2"/>
      <c r="C620" s="28"/>
      <c r="D620" s="28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x14ac:dyDescent="0.25">
      <c r="A621" s="2"/>
      <c r="B621" s="2"/>
      <c r="C621" s="28"/>
      <c r="D621" s="28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x14ac:dyDescent="0.25">
      <c r="A622" s="2"/>
      <c r="B622" s="2"/>
      <c r="C622" s="28"/>
      <c r="D622" s="28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x14ac:dyDescent="0.25">
      <c r="A623" s="2"/>
      <c r="B623" s="2"/>
      <c r="C623" s="28"/>
      <c r="D623" s="28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x14ac:dyDescent="0.25">
      <c r="A624" s="2"/>
      <c r="B624" s="2"/>
      <c r="C624" s="28"/>
      <c r="D624" s="28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x14ac:dyDescent="0.25">
      <c r="A625" s="2"/>
      <c r="B625" s="2"/>
      <c r="C625" s="28"/>
      <c r="D625" s="28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x14ac:dyDescent="0.25">
      <c r="A626" s="2"/>
      <c r="B626" s="2"/>
      <c r="C626" s="28"/>
      <c r="D626" s="28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x14ac:dyDescent="0.25">
      <c r="A627" s="2"/>
      <c r="B627" s="2"/>
      <c r="C627" s="28"/>
      <c r="D627" s="28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x14ac:dyDescent="0.25">
      <c r="A628" s="2"/>
      <c r="B628" s="2"/>
      <c r="C628" s="28"/>
      <c r="D628" s="28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x14ac:dyDescent="0.25">
      <c r="A629" s="2"/>
      <c r="B629" s="2"/>
      <c r="C629" s="28"/>
      <c r="D629" s="28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x14ac:dyDescent="0.25">
      <c r="A630" s="2"/>
      <c r="B630" s="2"/>
      <c r="C630" s="28"/>
      <c r="D630" s="28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x14ac:dyDescent="0.25">
      <c r="A631" s="2"/>
      <c r="B631" s="2"/>
      <c r="C631" s="28"/>
      <c r="D631" s="28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x14ac:dyDescent="0.25">
      <c r="A632" s="2"/>
      <c r="B632" s="2"/>
      <c r="C632" s="28"/>
      <c r="D632" s="28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x14ac:dyDescent="0.25">
      <c r="A633" s="2"/>
      <c r="B633" s="2"/>
      <c r="C633" s="28"/>
      <c r="D633" s="28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x14ac:dyDescent="0.25">
      <c r="A634" s="2"/>
      <c r="B634" s="2"/>
      <c r="C634" s="28"/>
      <c r="D634" s="28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x14ac:dyDescent="0.25">
      <c r="A635" s="2"/>
      <c r="B635" s="2"/>
      <c r="C635" s="28"/>
      <c r="D635" s="28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x14ac:dyDescent="0.25">
      <c r="A636" s="2"/>
      <c r="B636" s="2"/>
      <c r="C636" s="28"/>
      <c r="D636" s="28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x14ac:dyDescent="0.25">
      <c r="A637" s="2"/>
      <c r="B637" s="2"/>
      <c r="C637" s="28"/>
      <c r="D637" s="28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x14ac:dyDescent="0.25">
      <c r="A638" s="2"/>
      <c r="B638" s="2"/>
      <c r="C638" s="28"/>
      <c r="D638" s="28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x14ac:dyDescent="0.25">
      <c r="A639" s="2"/>
      <c r="B639" s="2"/>
      <c r="C639" s="28"/>
      <c r="D639" s="28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x14ac:dyDescent="0.25">
      <c r="A640" s="2"/>
      <c r="B640" s="2"/>
      <c r="C640" s="28"/>
      <c r="D640" s="28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x14ac:dyDescent="0.25">
      <c r="A641" s="2"/>
      <c r="B641" s="2"/>
      <c r="C641" s="28"/>
      <c r="D641" s="28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x14ac:dyDescent="0.25">
      <c r="A642" s="2"/>
      <c r="B642" s="2"/>
      <c r="C642" s="28"/>
      <c r="D642" s="28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x14ac:dyDescent="0.25">
      <c r="A643" s="2"/>
      <c r="B643" s="2"/>
      <c r="C643" s="28"/>
      <c r="D643" s="28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x14ac:dyDescent="0.25">
      <c r="A644" s="2"/>
      <c r="B644" s="2"/>
      <c r="C644" s="28"/>
      <c r="D644" s="28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x14ac:dyDescent="0.25">
      <c r="A645" s="2"/>
      <c r="B645" s="2"/>
      <c r="C645" s="28"/>
      <c r="D645" s="28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x14ac:dyDescent="0.25">
      <c r="A646" s="2"/>
      <c r="B646" s="2"/>
      <c r="C646" s="28"/>
      <c r="D646" s="28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x14ac:dyDescent="0.25">
      <c r="A647" s="2"/>
      <c r="B647" s="2"/>
      <c r="C647" s="28"/>
      <c r="D647" s="28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x14ac:dyDescent="0.25">
      <c r="A648" s="2"/>
      <c r="B648" s="2"/>
      <c r="C648" s="28"/>
      <c r="D648" s="28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x14ac:dyDescent="0.25">
      <c r="A649" s="2"/>
      <c r="B649" s="2"/>
      <c r="C649" s="28"/>
      <c r="D649" s="28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x14ac:dyDescent="0.25">
      <c r="A650" s="2"/>
      <c r="B650" s="2"/>
      <c r="C650" s="28"/>
      <c r="D650" s="28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x14ac:dyDescent="0.25">
      <c r="A651" s="2"/>
      <c r="B651" s="2"/>
      <c r="C651" s="28"/>
      <c r="D651" s="28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x14ac:dyDescent="0.25">
      <c r="A652" s="2"/>
      <c r="B652" s="2"/>
      <c r="C652" s="28"/>
      <c r="D652" s="28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x14ac:dyDescent="0.25">
      <c r="A653" s="2"/>
      <c r="B653" s="2"/>
      <c r="C653" s="28"/>
      <c r="D653" s="28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x14ac:dyDescent="0.25">
      <c r="A654" s="2"/>
      <c r="B654" s="2"/>
      <c r="C654" s="28"/>
      <c r="D654" s="28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x14ac:dyDescent="0.25">
      <c r="A655" s="2"/>
      <c r="B655" s="2"/>
      <c r="C655" s="28"/>
      <c r="D655" s="28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x14ac:dyDescent="0.25">
      <c r="A656" s="2"/>
      <c r="B656" s="2"/>
      <c r="C656" s="28"/>
      <c r="D656" s="28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x14ac:dyDescent="0.25">
      <c r="A657" s="2"/>
      <c r="B657" s="2"/>
      <c r="C657" s="28"/>
      <c r="D657" s="28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x14ac:dyDescent="0.25">
      <c r="A658" s="2"/>
      <c r="B658" s="2"/>
      <c r="C658" s="28"/>
      <c r="D658" s="28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x14ac:dyDescent="0.25">
      <c r="A659" s="2"/>
      <c r="B659" s="2"/>
      <c r="C659" s="28"/>
      <c r="D659" s="28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x14ac:dyDescent="0.25">
      <c r="A660" s="2"/>
      <c r="B660" s="2"/>
      <c r="C660" s="28"/>
      <c r="D660" s="28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x14ac:dyDescent="0.25">
      <c r="A661" s="2"/>
      <c r="B661" s="2"/>
      <c r="C661" s="28"/>
      <c r="D661" s="28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x14ac:dyDescent="0.25">
      <c r="A662" s="2"/>
      <c r="B662" s="2"/>
      <c r="C662" s="28"/>
      <c r="D662" s="28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x14ac:dyDescent="0.25">
      <c r="A663" s="2"/>
      <c r="B663" s="2"/>
      <c r="C663" s="28"/>
      <c r="D663" s="28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x14ac:dyDescent="0.25">
      <c r="A664" s="2"/>
      <c r="B664" s="2"/>
      <c r="C664" s="28"/>
      <c r="D664" s="28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x14ac:dyDescent="0.25">
      <c r="A665" s="2"/>
      <c r="B665" s="2"/>
      <c r="C665" s="28"/>
      <c r="D665" s="28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x14ac:dyDescent="0.25">
      <c r="A666" s="2"/>
      <c r="B666" s="2"/>
      <c r="C666" s="28"/>
      <c r="D666" s="28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x14ac:dyDescent="0.25">
      <c r="A667" s="2"/>
      <c r="B667" s="2"/>
      <c r="C667" s="28"/>
      <c r="D667" s="28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x14ac:dyDescent="0.25">
      <c r="A668" s="2"/>
      <c r="B668" s="2"/>
      <c r="C668" s="28"/>
      <c r="D668" s="28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x14ac:dyDescent="0.25">
      <c r="A669" s="2"/>
      <c r="B669" s="2"/>
      <c r="C669" s="28"/>
      <c r="D669" s="28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x14ac:dyDescent="0.25">
      <c r="A670" s="2"/>
      <c r="B670" s="2"/>
      <c r="C670" s="28"/>
      <c r="D670" s="28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x14ac:dyDescent="0.25">
      <c r="A671" s="2"/>
      <c r="B671" s="2"/>
      <c r="C671" s="28"/>
      <c r="D671" s="28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x14ac:dyDescent="0.25">
      <c r="A672" s="2"/>
      <c r="B672" s="2"/>
      <c r="C672" s="28"/>
      <c r="D672" s="28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x14ac:dyDescent="0.25">
      <c r="A673" s="2"/>
      <c r="B673" s="2"/>
      <c r="C673" s="28"/>
      <c r="D673" s="28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x14ac:dyDescent="0.25">
      <c r="A674" s="2"/>
      <c r="B674" s="2"/>
      <c r="C674" s="28"/>
      <c r="D674" s="28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x14ac:dyDescent="0.25">
      <c r="A675" s="2"/>
      <c r="B675" s="2"/>
      <c r="C675" s="28"/>
      <c r="D675" s="28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x14ac:dyDescent="0.25">
      <c r="A676" s="2"/>
      <c r="B676" s="2"/>
      <c r="C676" s="28"/>
      <c r="D676" s="28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x14ac:dyDescent="0.25">
      <c r="A677" s="2"/>
      <c r="B677" s="2"/>
      <c r="C677" s="28"/>
      <c r="D677" s="28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x14ac:dyDescent="0.25">
      <c r="A678" s="2"/>
      <c r="B678" s="2"/>
      <c r="C678" s="28"/>
      <c r="D678" s="28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x14ac:dyDescent="0.25">
      <c r="A679" s="2"/>
      <c r="B679" s="2"/>
      <c r="C679" s="28"/>
      <c r="D679" s="28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x14ac:dyDescent="0.25">
      <c r="A680" s="2"/>
      <c r="B680" s="2"/>
      <c r="C680" s="28"/>
      <c r="D680" s="28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x14ac:dyDescent="0.25">
      <c r="A681" s="2"/>
      <c r="B681" s="2"/>
      <c r="C681" s="28"/>
      <c r="D681" s="28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x14ac:dyDescent="0.25">
      <c r="A682" s="2"/>
      <c r="B682" s="2"/>
      <c r="C682" s="28"/>
      <c r="D682" s="28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x14ac:dyDescent="0.25">
      <c r="A683" s="2"/>
      <c r="B683" s="2"/>
      <c r="C683" s="28"/>
      <c r="D683" s="28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x14ac:dyDescent="0.25">
      <c r="A684" s="2"/>
      <c r="B684" s="2"/>
      <c r="C684" s="28"/>
      <c r="D684" s="28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x14ac:dyDescent="0.25">
      <c r="A685" s="2"/>
      <c r="B685" s="2"/>
      <c r="C685" s="28"/>
      <c r="D685" s="28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x14ac:dyDescent="0.25">
      <c r="A686" s="2"/>
      <c r="B686" s="2"/>
      <c r="C686" s="28"/>
      <c r="D686" s="28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x14ac:dyDescent="0.25">
      <c r="A687" s="2"/>
      <c r="B687" s="2"/>
      <c r="C687" s="28"/>
      <c r="D687" s="28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x14ac:dyDescent="0.25">
      <c r="A688" s="2"/>
      <c r="B688" s="2"/>
      <c r="C688" s="28"/>
      <c r="D688" s="28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x14ac:dyDescent="0.25">
      <c r="A689" s="2"/>
      <c r="B689" s="2"/>
      <c r="C689" s="28"/>
      <c r="D689" s="28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x14ac:dyDescent="0.25">
      <c r="A690" s="2"/>
      <c r="B690" s="2"/>
      <c r="C690" s="28"/>
      <c r="D690" s="28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x14ac:dyDescent="0.25">
      <c r="A691" s="2"/>
      <c r="B691" s="2"/>
      <c r="C691" s="28"/>
      <c r="D691" s="28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x14ac:dyDescent="0.25">
      <c r="A692" s="2"/>
      <c r="B692" s="2"/>
      <c r="C692" s="28"/>
      <c r="D692" s="28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x14ac:dyDescent="0.25">
      <c r="A693" s="2"/>
      <c r="B693" s="2"/>
      <c r="C693" s="28"/>
      <c r="D693" s="28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x14ac:dyDescent="0.25">
      <c r="A694" s="2"/>
      <c r="B694" s="2"/>
      <c r="C694" s="28"/>
      <c r="D694" s="28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x14ac:dyDescent="0.25">
      <c r="A695" s="2"/>
      <c r="B695" s="2"/>
      <c r="C695" s="28"/>
      <c r="D695" s="28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x14ac:dyDescent="0.25">
      <c r="A696" s="2"/>
      <c r="B696" s="2"/>
      <c r="C696" s="28"/>
      <c r="D696" s="28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x14ac:dyDescent="0.25">
      <c r="A697" s="2"/>
      <c r="B697" s="2"/>
      <c r="C697" s="28"/>
      <c r="D697" s="28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x14ac:dyDescent="0.25">
      <c r="A698" s="2"/>
      <c r="B698" s="2"/>
      <c r="C698" s="28"/>
      <c r="D698" s="28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x14ac:dyDescent="0.25">
      <c r="A699" s="2"/>
      <c r="B699" s="2"/>
      <c r="C699" s="28"/>
      <c r="D699" s="28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x14ac:dyDescent="0.25">
      <c r="A700" s="2"/>
      <c r="B700" s="2"/>
      <c r="C700" s="28"/>
      <c r="D700" s="28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x14ac:dyDescent="0.25">
      <c r="A701" s="2"/>
      <c r="B701" s="2"/>
      <c r="C701" s="28"/>
      <c r="D701" s="28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x14ac:dyDescent="0.25">
      <c r="A702" s="2"/>
      <c r="B702" s="2"/>
      <c r="C702" s="28"/>
      <c r="D702" s="28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x14ac:dyDescent="0.25">
      <c r="A703" s="2"/>
      <c r="B703" s="2"/>
      <c r="C703" s="28"/>
      <c r="D703" s="28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x14ac:dyDescent="0.25">
      <c r="A704" s="2"/>
      <c r="B704" s="2"/>
      <c r="C704" s="28"/>
      <c r="D704" s="28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x14ac:dyDescent="0.25">
      <c r="A705" s="2"/>
      <c r="B705" s="2"/>
      <c r="C705" s="28"/>
      <c r="D705" s="28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x14ac:dyDescent="0.25">
      <c r="A706" s="2"/>
      <c r="B706" s="2"/>
      <c r="C706" s="28"/>
      <c r="D706" s="28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x14ac:dyDescent="0.25">
      <c r="A707" s="2"/>
      <c r="B707" s="2"/>
      <c r="C707" s="28"/>
      <c r="D707" s="28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x14ac:dyDescent="0.25">
      <c r="A708" s="2"/>
      <c r="B708" s="2"/>
      <c r="C708" s="28"/>
      <c r="D708" s="28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x14ac:dyDescent="0.25">
      <c r="A709" s="2"/>
      <c r="B709" s="2"/>
      <c r="C709" s="28"/>
      <c r="D709" s="28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x14ac:dyDescent="0.25">
      <c r="A710" s="2"/>
      <c r="B710" s="2"/>
      <c r="C710" s="28"/>
      <c r="D710" s="28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x14ac:dyDescent="0.25">
      <c r="A711" s="2"/>
      <c r="B711" s="2"/>
      <c r="C711" s="28"/>
      <c r="D711" s="28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x14ac:dyDescent="0.25">
      <c r="A712" s="2"/>
      <c r="B712" s="2"/>
      <c r="C712" s="28"/>
      <c r="D712" s="28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x14ac:dyDescent="0.25">
      <c r="A713" s="2"/>
      <c r="B713" s="2"/>
      <c r="C713" s="28"/>
      <c r="D713" s="28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x14ac:dyDescent="0.25">
      <c r="A714" s="2"/>
      <c r="B714" s="2"/>
      <c r="C714" s="28"/>
      <c r="D714" s="28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x14ac:dyDescent="0.25">
      <c r="A715" s="2"/>
      <c r="B715" s="2"/>
      <c r="C715" s="28"/>
      <c r="D715" s="28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x14ac:dyDescent="0.25">
      <c r="A716" s="2"/>
      <c r="B716" s="2"/>
      <c r="C716" s="28"/>
      <c r="D716" s="28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x14ac:dyDescent="0.25">
      <c r="A717" s="2"/>
      <c r="B717" s="2"/>
      <c r="C717" s="28"/>
      <c r="D717" s="28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x14ac:dyDescent="0.25">
      <c r="A718" s="2"/>
      <c r="B718" s="2"/>
      <c r="C718" s="28"/>
      <c r="D718" s="28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x14ac:dyDescent="0.25">
      <c r="A719" s="2"/>
      <c r="B719" s="2"/>
      <c r="C719" s="28"/>
      <c r="D719" s="28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x14ac:dyDescent="0.25">
      <c r="A720" s="2"/>
      <c r="B720" s="2"/>
      <c r="C720" s="28"/>
      <c r="D720" s="28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x14ac:dyDescent="0.25">
      <c r="A721" s="2"/>
      <c r="B721" s="2"/>
      <c r="C721" s="28"/>
      <c r="D721" s="28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x14ac:dyDescent="0.25">
      <c r="A722" s="2"/>
      <c r="B722" s="2"/>
      <c r="C722" s="28"/>
      <c r="D722" s="28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x14ac:dyDescent="0.25">
      <c r="A723" s="2"/>
      <c r="B723" s="2"/>
      <c r="C723" s="28"/>
      <c r="D723" s="28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x14ac:dyDescent="0.25">
      <c r="A724" s="2"/>
      <c r="B724" s="2"/>
      <c r="C724" s="28"/>
      <c r="D724" s="28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x14ac:dyDescent="0.25">
      <c r="A725" s="2"/>
      <c r="B725" s="2"/>
      <c r="C725" s="28"/>
      <c r="D725" s="28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x14ac:dyDescent="0.25">
      <c r="A726" s="2"/>
      <c r="B726" s="2"/>
      <c r="C726" s="28"/>
      <c r="D726" s="28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x14ac:dyDescent="0.25">
      <c r="A727" s="2"/>
      <c r="B727" s="2"/>
      <c r="C727" s="28"/>
      <c r="D727" s="28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x14ac:dyDescent="0.25">
      <c r="A728" s="2"/>
      <c r="B728" s="2"/>
      <c r="C728" s="28"/>
      <c r="D728" s="28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x14ac:dyDescent="0.25">
      <c r="A729" s="2"/>
      <c r="B729" s="2"/>
      <c r="C729" s="28"/>
      <c r="D729" s="28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x14ac:dyDescent="0.25">
      <c r="A730" s="2"/>
      <c r="B730" s="2"/>
      <c r="C730" s="28"/>
      <c r="D730" s="28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x14ac:dyDescent="0.25">
      <c r="A731" s="2"/>
      <c r="B731" s="2"/>
      <c r="C731" s="28"/>
      <c r="D731" s="28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x14ac:dyDescent="0.25">
      <c r="A732" s="2"/>
      <c r="B732" s="2"/>
      <c r="C732" s="28"/>
      <c r="D732" s="28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x14ac:dyDescent="0.25">
      <c r="A733" s="2"/>
      <c r="B733" s="2"/>
      <c r="C733" s="28"/>
      <c r="D733" s="28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x14ac:dyDescent="0.25">
      <c r="A734" s="2"/>
      <c r="B734" s="2"/>
      <c r="C734" s="28"/>
      <c r="D734" s="28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x14ac:dyDescent="0.25">
      <c r="A735" s="2"/>
      <c r="B735" s="2"/>
      <c r="C735" s="28"/>
      <c r="D735" s="28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x14ac:dyDescent="0.25">
      <c r="A736" s="2"/>
      <c r="B736" s="2"/>
      <c r="C736" s="28"/>
      <c r="D736" s="28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x14ac:dyDescent="0.25">
      <c r="A737" s="2"/>
      <c r="B737" s="2"/>
      <c r="C737" s="28"/>
      <c r="D737" s="28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x14ac:dyDescent="0.25">
      <c r="A738" s="2"/>
      <c r="B738" s="2"/>
      <c r="C738" s="28"/>
      <c r="D738" s="28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x14ac:dyDescent="0.25">
      <c r="A739" s="2"/>
      <c r="B739" s="2"/>
      <c r="C739" s="28"/>
      <c r="D739" s="28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x14ac:dyDescent="0.25">
      <c r="A740" s="2"/>
      <c r="B740" s="2"/>
      <c r="C740" s="28"/>
      <c r="D740" s="28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x14ac:dyDescent="0.25">
      <c r="A741" s="2"/>
      <c r="B741" s="2"/>
      <c r="C741" s="28"/>
      <c r="D741" s="28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x14ac:dyDescent="0.25">
      <c r="A742" s="2"/>
      <c r="B742" s="2"/>
      <c r="C742" s="28"/>
      <c r="D742" s="28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x14ac:dyDescent="0.25">
      <c r="A743" s="2"/>
      <c r="B743" s="2"/>
      <c r="C743" s="28"/>
      <c r="D743" s="28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x14ac:dyDescent="0.25">
      <c r="A744" s="2"/>
      <c r="B744" s="2"/>
      <c r="C744" s="28"/>
      <c r="D744" s="28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x14ac:dyDescent="0.25">
      <c r="A745" s="2"/>
      <c r="B745" s="2"/>
      <c r="C745" s="28"/>
      <c r="D745" s="28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x14ac:dyDescent="0.25">
      <c r="A746" s="2"/>
      <c r="B746" s="2"/>
      <c r="C746" s="28"/>
      <c r="D746" s="28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x14ac:dyDescent="0.25">
      <c r="A747" s="2"/>
      <c r="B747" s="2"/>
      <c r="C747" s="28"/>
      <c r="D747" s="28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x14ac:dyDescent="0.25">
      <c r="A748" s="2"/>
      <c r="B748" s="2"/>
      <c r="C748" s="28"/>
      <c r="D748" s="28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x14ac:dyDescent="0.25">
      <c r="A749" s="2"/>
      <c r="B749" s="2"/>
      <c r="C749" s="28"/>
      <c r="D749" s="28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x14ac:dyDescent="0.25">
      <c r="A750" s="2"/>
      <c r="B750" s="2"/>
      <c r="C750" s="28"/>
      <c r="D750" s="28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x14ac:dyDescent="0.25">
      <c r="A751" s="2"/>
      <c r="B751" s="2"/>
      <c r="C751" s="28"/>
      <c r="D751" s="28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x14ac:dyDescent="0.25">
      <c r="A752" s="2"/>
      <c r="B752" s="2"/>
      <c r="C752" s="28"/>
      <c r="D752" s="28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x14ac:dyDescent="0.25">
      <c r="A753" s="2"/>
      <c r="B753" s="2"/>
      <c r="C753" s="28"/>
      <c r="D753" s="28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x14ac:dyDescent="0.25">
      <c r="A754" s="2"/>
      <c r="B754" s="2"/>
      <c r="C754" s="28"/>
      <c r="D754" s="28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x14ac:dyDescent="0.25">
      <c r="A755" s="2"/>
      <c r="B755" s="2"/>
      <c r="C755" s="28"/>
      <c r="D755" s="28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x14ac:dyDescent="0.25">
      <c r="A756" s="2"/>
      <c r="B756" s="2"/>
      <c r="C756" s="28"/>
      <c r="D756" s="28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x14ac:dyDescent="0.25">
      <c r="A757" s="2"/>
      <c r="B757" s="2"/>
      <c r="C757" s="28"/>
      <c r="D757" s="28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x14ac:dyDescent="0.25">
      <c r="A758" s="2"/>
      <c r="B758" s="2"/>
      <c r="C758" s="28"/>
      <c r="D758" s="28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x14ac:dyDescent="0.25">
      <c r="A759" s="2"/>
      <c r="B759" s="2"/>
      <c r="C759" s="28"/>
      <c r="D759" s="28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x14ac:dyDescent="0.25">
      <c r="A760" s="2"/>
      <c r="B760" s="2"/>
      <c r="C760" s="28"/>
      <c r="D760" s="28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x14ac:dyDescent="0.25">
      <c r="A761" s="2"/>
      <c r="B761" s="2"/>
      <c r="C761" s="28"/>
      <c r="D761" s="28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x14ac:dyDescent="0.25">
      <c r="A762" s="2"/>
      <c r="B762" s="2"/>
      <c r="C762" s="28"/>
      <c r="D762" s="28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x14ac:dyDescent="0.25">
      <c r="A763" s="2"/>
      <c r="B763" s="2"/>
      <c r="C763" s="28"/>
      <c r="D763" s="28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x14ac:dyDescent="0.25">
      <c r="A764" s="2"/>
      <c r="B764" s="2"/>
      <c r="C764" s="28"/>
      <c r="D764" s="28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x14ac:dyDescent="0.25">
      <c r="A765" s="2"/>
      <c r="B765" s="2"/>
      <c r="C765" s="28"/>
      <c r="D765" s="28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x14ac:dyDescent="0.25">
      <c r="A766" s="2"/>
      <c r="B766" s="2"/>
      <c r="C766" s="28"/>
      <c r="D766" s="28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x14ac:dyDescent="0.25">
      <c r="A767" s="2"/>
      <c r="B767" s="2"/>
      <c r="C767" s="28"/>
      <c r="D767" s="28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x14ac:dyDescent="0.25">
      <c r="A768" s="2"/>
      <c r="B768" s="2"/>
      <c r="C768" s="28"/>
      <c r="D768" s="28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x14ac:dyDescent="0.25">
      <c r="A769" s="2"/>
      <c r="B769" s="2"/>
      <c r="C769" s="28"/>
      <c r="D769" s="28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x14ac:dyDescent="0.25">
      <c r="A770" s="2"/>
      <c r="B770" s="2"/>
      <c r="C770" s="28"/>
      <c r="D770" s="28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x14ac:dyDescent="0.25">
      <c r="A771" s="2"/>
      <c r="B771" s="2"/>
      <c r="C771" s="28"/>
      <c r="D771" s="28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x14ac:dyDescent="0.25">
      <c r="A772" s="2"/>
      <c r="B772" s="2"/>
      <c r="C772" s="28"/>
      <c r="D772" s="28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x14ac:dyDescent="0.25">
      <c r="A773" s="2"/>
      <c r="B773" s="2"/>
      <c r="C773" s="28"/>
      <c r="D773" s="28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x14ac:dyDescent="0.25">
      <c r="A774" s="2"/>
      <c r="B774" s="2"/>
      <c r="C774" s="28"/>
      <c r="D774" s="28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x14ac:dyDescent="0.25">
      <c r="A775" s="2"/>
      <c r="B775" s="2"/>
      <c r="C775" s="28"/>
      <c r="D775" s="28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x14ac:dyDescent="0.25">
      <c r="A776" s="2"/>
      <c r="B776" s="2"/>
      <c r="C776" s="28"/>
      <c r="D776" s="28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x14ac:dyDescent="0.25">
      <c r="A777" s="2"/>
      <c r="B777" s="2"/>
      <c r="C777" s="28"/>
      <c r="D777" s="28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x14ac:dyDescent="0.25">
      <c r="A778" s="2"/>
      <c r="B778" s="2"/>
      <c r="C778" s="28"/>
      <c r="D778" s="28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x14ac:dyDescent="0.25">
      <c r="A779" s="2"/>
      <c r="B779" s="2"/>
      <c r="C779" s="28"/>
      <c r="D779" s="28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x14ac:dyDescent="0.25">
      <c r="A780" s="2"/>
      <c r="B780" s="2"/>
      <c r="C780" s="28"/>
      <c r="D780" s="28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x14ac:dyDescent="0.25">
      <c r="A781" s="2"/>
      <c r="B781" s="2"/>
      <c r="C781" s="28"/>
      <c r="D781" s="28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x14ac:dyDescent="0.25">
      <c r="A782" s="2"/>
      <c r="B782" s="2"/>
      <c r="C782" s="28"/>
      <c r="D782" s="28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x14ac:dyDescent="0.25">
      <c r="A783" s="2"/>
      <c r="B783" s="2"/>
      <c r="C783" s="28"/>
      <c r="D783" s="28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x14ac:dyDescent="0.25">
      <c r="A784" s="2"/>
      <c r="B784" s="2"/>
      <c r="C784" s="28"/>
      <c r="D784" s="28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x14ac:dyDescent="0.25">
      <c r="A785" s="2"/>
      <c r="B785" s="2"/>
      <c r="C785" s="28"/>
      <c r="D785" s="28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x14ac:dyDescent="0.25">
      <c r="A786" s="2"/>
      <c r="B786" s="2"/>
      <c r="C786" s="28"/>
      <c r="D786" s="28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x14ac:dyDescent="0.25">
      <c r="A787" s="2"/>
      <c r="B787" s="2"/>
      <c r="C787" s="28"/>
      <c r="D787" s="28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x14ac:dyDescent="0.25">
      <c r="A788" s="2"/>
      <c r="B788" s="2"/>
      <c r="C788" s="28"/>
      <c r="D788" s="28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x14ac:dyDescent="0.25">
      <c r="A789" s="2"/>
      <c r="B789" s="2"/>
      <c r="C789" s="28"/>
      <c r="D789" s="28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x14ac:dyDescent="0.25">
      <c r="A790" s="2"/>
      <c r="B790" s="2"/>
      <c r="C790" s="28"/>
      <c r="D790" s="28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x14ac:dyDescent="0.25">
      <c r="A791" s="2"/>
      <c r="B791" s="2"/>
      <c r="C791" s="28"/>
      <c r="D791" s="28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x14ac:dyDescent="0.25">
      <c r="A792" s="2"/>
      <c r="B792" s="2"/>
      <c r="C792" s="28"/>
      <c r="D792" s="28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x14ac:dyDescent="0.25">
      <c r="A793" s="2"/>
      <c r="B793" s="2"/>
      <c r="C793" s="28"/>
      <c r="D793" s="28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x14ac:dyDescent="0.25">
      <c r="A794" s="2"/>
      <c r="B794" s="2"/>
      <c r="C794" s="28"/>
      <c r="D794" s="28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x14ac:dyDescent="0.25">
      <c r="A795" s="2"/>
      <c r="B795" s="2"/>
      <c r="C795" s="28"/>
      <c r="D795" s="28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x14ac:dyDescent="0.25">
      <c r="A796" s="2"/>
      <c r="B796" s="2"/>
      <c r="C796" s="28"/>
      <c r="D796" s="28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x14ac:dyDescent="0.25">
      <c r="A797" s="2"/>
      <c r="B797" s="2"/>
      <c r="C797" s="28"/>
      <c r="D797" s="28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x14ac:dyDescent="0.25">
      <c r="A798" s="2"/>
      <c r="B798" s="2"/>
      <c r="C798" s="28"/>
      <c r="D798" s="28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x14ac:dyDescent="0.25">
      <c r="A799" s="2"/>
      <c r="B799" s="2"/>
      <c r="C799" s="28"/>
      <c r="D799" s="28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x14ac:dyDescent="0.25">
      <c r="A800" s="2"/>
      <c r="B800" s="2"/>
      <c r="C800" s="28"/>
      <c r="D800" s="28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x14ac:dyDescent="0.25">
      <c r="A801" s="2"/>
      <c r="B801" s="2"/>
      <c r="C801" s="28"/>
      <c r="D801" s="28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x14ac:dyDescent="0.25">
      <c r="A802" s="2"/>
      <c r="B802" s="2"/>
      <c r="C802" s="28"/>
      <c r="D802" s="28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x14ac:dyDescent="0.25">
      <c r="A803" s="2"/>
      <c r="B803" s="2"/>
      <c r="C803" s="28"/>
      <c r="D803" s="28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x14ac:dyDescent="0.25">
      <c r="A804" s="2"/>
      <c r="B804" s="2"/>
      <c r="C804" s="28"/>
      <c r="D804" s="28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x14ac:dyDescent="0.25">
      <c r="A805" s="2"/>
      <c r="B805" s="2"/>
      <c r="C805" s="28"/>
      <c r="D805" s="28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x14ac:dyDescent="0.25">
      <c r="A806" s="2"/>
      <c r="B806" s="2"/>
      <c r="C806" s="28"/>
      <c r="D806" s="28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x14ac:dyDescent="0.25">
      <c r="A807" s="2"/>
      <c r="B807" s="2"/>
      <c r="C807" s="28"/>
      <c r="D807" s="28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x14ac:dyDescent="0.25">
      <c r="A808" s="2"/>
      <c r="B808" s="2"/>
      <c r="C808" s="28"/>
      <c r="D808" s="28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x14ac:dyDescent="0.25">
      <c r="A809" s="2"/>
      <c r="B809" s="2"/>
      <c r="C809" s="28"/>
      <c r="D809" s="28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x14ac:dyDescent="0.25">
      <c r="A810" s="2"/>
      <c r="B810" s="2"/>
      <c r="C810" s="28"/>
      <c r="D810" s="28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x14ac:dyDescent="0.25">
      <c r="A811" s="2"/>
      <c r="B811" s="2"/>
      <c r="C811" s="28"/>
      <c r="D811" s="28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x14ac:dyDescent="0.25">
      <c r="A812" s="2"/>
      <c r="B812" s="2"/>
      <c r="C812" s="28"/>
      <c r="D812" s="28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x14ac:dyDescent="0.25">
      <c r="A813" s="2"/>
      <c r="B813" s="2"/>
      <c r="C813" s="28"/>
      <c r="D813" s="28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x14ac:dyDescent="0.25">
      <c r="A814" s="2"/>
      <c r="B814" s="2"/>
      <c r="C814" s="28"/>
      <c r="D814" s="28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x14ac:dyDescent="0.25">
      <c r="A815" s="2"/>
      <c r="B815" s="2"/>
      <c r="C815" s="28"/>
      <c r="D815" s="28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x14ac:dyDescent="0.25">
      <c r="A816" s="2"/>
      <c r="B816" s="2"/>
      <c r="C816" s="28"/>
      <c r="D816" s="28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x14ac:dyDescent="0.25">
      <c r="A817" s="2"/>
      <c r="B817" s="2"/>
      <c r="C817" s="28"/>
      <c r="D817" s="28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x14ac:dyDescent="0.25">
      <c r="A818" s="2"/>
      <c r="B818" s="2"/>
      <c r="C818" s="28"/>
      <c r="D818" s="28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x14ac:dyDescent="0.25">
      <c r="A819" s="2"/>
      <c r="B819" s="2"/>
      <c r="C819" s="28"/>
      <c r="D819" s="28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x14ac:dyDescent="0.25">
      <c r="A820" s="2"/>
      <c r="B820" s="2"/>
      <c r="C820" s="28"/>
      <c r="D820" s="28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x14ac:dyDescent="0.25">
      <c r="A821" s="2"/>
      <c r="B821" s="2"/>
      <c r="C821" s="28"/>
      <c r="D821" s="28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x14ac:dyDescent="0.25">
      <c r="A822" s="2"/>
      <c r="B822" s="2"/>
      <c r="C822" s="28"/>
      <c r="D822" s="28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x14ac:dyDescent="0.25">
      <c r="A823" s="2"/>
      <c r="B823" s="2"/>
      <c r="C823" s="28"/>
      <c r="D823" s="28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x14ac:dyDescent="0.25">
      <c r="A824" s="2"/>
      <c r="B824" s="2"/>
      <c r="C824" s="28"/>
      <c r="D824" s="28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x14ac:dyDescent="0.25">
      <c r="A825" s="2"/>
      <c r="B825" s="2"/>
      <c r="C825" s="28"/>
      <c r="D825" s="28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x14ac:dyDescent="0.25">
      <c r="A826" s="2"/>
      <c r="B826" s="2"/>
      <c r="C826" s="28"/>
      <c r="D826" s="28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x14ac:dyDescent="0.25">
      <c r="A827" s="2"/>
      <c r="B827" s="2"/>
      <c r="C827" s="28"/>
      <c r="D827" s="28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x14ac:dyDescent="0.25">
      <c r="A828" s="2"/>
      <c r="B828" s="2"/>
      <c r="C828" s="28"/>
      <c r="D828" s="28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x14ac:dyDescent="0.25">
      <c r="A829" s="2"/>
      <c r="B829" s="2"/>
      <c r="C829" s="28"/>
      <c r="D829" s="28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x14ac:dyDescent="0.25">
      <c r="A830" s="2"/>
      <c r="B830" s="2"/>
      <c r="C830" s="28"/>
      <c r="D830" s="28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x14ac:dyDescent="0.25">
      <c r="A831" s="2"/>
      <c r="B831" s="2"/>
      <c r="C831" s="28"/>
      <c r="D831" s="28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x14ac:dyDescent="0.25">
      <c r="A832" s="2"/>
      <c r="B832" s="2"/>
      <c r="C832" s="28"/>
      <c r="D832" s="28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x14ac:dyDescent="0.25">
      <c r="A833" s="2"/>
      <c r="B833" s="2"/>
      <c r="C833" s="28"/>
      <c r="D833" s="28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x14ac:dyDescent="0.25">
      <c r="A834" s="2"/>
      <c r="B834" s="2"/>
      <c r="C834" s="28"/>
      <c r="D834" s="28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x14ac:dyDescent="0.25">
      <c r="A835" s="2"/>
      <c r="B835" s="2"/>
      <c r="C835" s="28"/>
      <c r="D835" s="28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x14ac:dyDescent="0.25">
      <c r="A836" s="2"/>
      <c r="B836" s="2"/>
      <c r="C836" s="28"/>
      <c r="D836" s="28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x14ac:dyDescent="0.25">
      <c r="A837" s="2"/>
      <c r="B837" s="2"/>
      <c r="C837" s="28"/>
      <c r="D837" s="28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x14ac:dyDescent="0.25">
      <c r="A838" s="2"/>
      <c r="B838" s="2"/>
      <c r="C838" s="28"/>
      <c r="D838" s="28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x14ac:dyDescent="0.25">
      <c r="A839" s="2"/>
      <c r="B839" s="2"/>
      <c r="C839" s="28"/>
      <c r="D839" s="28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x14ac:dyDescent="0.25">
      <c r="A840" s="2"/>
      <c r="B840" s="2"/>
      <c r="C840" s="28"/>
      <c r="D840" s="28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x14ac:dyDescent="0.25">
      <c r="A841" s="2"/>
      <c r="B841" s="2"/>
      <c r="C841" s="28"/>
      <c r="D841" s="28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x14ac:dyDescent="0.25">
      <c r="A842" s="2"/>
      <c r="B842" s="2"/>
      <c r="C842" s="28"/>
      <c r="D842" s="28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x14ac:dyDescent="0.25">
      <c r="A843" s="2"/>
      <c r="B843" s="2"/>
      <c r="C843" s="28"/>
      <c r="D843" s="28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x14ac:dyDescent="0.25">
      <c r="A844" s="2"/>
      <c r="B844" s="2"/>
      <c r="C844" s="28"/>
      <c r="D844" s="28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x14ac:dyDescent="0.25">
      <c r="A845" s="2"/>
      <c r="B845" s="2"/>
      <c r="C845" s="28"/>
      <c r="D845" s="28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x14ac:dyDescent="0.25">
      <c r="A846" s="2"/>
      <c r="B846" s="2"/>
      <c r="C846" s="28"/>
      <c r="D846" s="28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x14ac:dyDescent="0.25">
      <c r="A847" s="2"/>
      <c r="B847" s="2"/>
      <c r="C847" s="28"/>
      <c r="D847" s="28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x14ac:dyDescent="0.25">
      <c r="A848" s="2"/>
      <c r="B848" s="2"/>
      <c r="C848" s="28"/>
      <c r="D848" s="28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x14ac:dyDescent="0.25">
      <c r="A849" s="2"/>
      <c r="B849" s="2"/>
      <c r="C849" s="28"/>
      <c r="D849" s="28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x14ac:dyDescent="0.25">
      <c r="A850" s="2"/>
      <c r="B850" s="2"/>
      <c r="C850" s="28"/>
      <c r="D850" s="28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x14ac:dyDescent="0.25">
      <c r="A851" s="2"/>
      <c r="B851" s="2"/>
      <c r="C851" s="28"/>
      <c r="D851" s="28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x14ac:dyDescent="0.25">
      <c r="A852" s="2"/>
      <c r="B852" s="2"/>
      <c r="C852" s="28"/>
      <c r="D852" s="28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x14ac:dyDescent="0.25">
      <c r="A853" s="2"/>
      <c r="B853" s="2"/>
      <c r="C853" s="28"/>
      <c r="D853" s="28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x14ac:dyDescent="0.25">
      <c r="A854" s="2"/>
      <c r="B854" s="2"/>
      <c r="C854" s="28"/>
      <c r="D854" s="28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x14ac:dyDescent="0.25">
      <c r="A855" s="2"/>
      <c r="B855" s="2"/>
      <c r="C855" s="28"/>
      <c r="D855" s="28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x14ac:dyDescent="0.25">
      <c r="A856" s="2"/>
      <c r="B856" s="2"/>
      <c r="C856" s="28"/>
      <c r="D856" s="28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x14ac:dyDescent="0.25">
      <c r="A857" s="2"/>
      <c r="B857" s="2"/>
      <c r="C857" s="28"/>
      <c r="D857" s="28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x14ac:dyDescent="0.25">
      <c r="A858" s="2"/>
      <c r="B858" s="2"/>
      <c r="C858" s="28"/>
      <c r="D858" s="28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x14ac:dyDescent="0.25">
      <c r="A859" s="2"/>
      <c r="B859" s="2"/>
      <c r="C859" s="28"/>
      <c r="D859" s="28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x14ac:dyDescent="0.25">
      <c r="A860" s="2"/>
      <c r="B860" s="2"/>
      <c r="C860" s="28"/>
      <c r="D860" s="28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x14ac:dyDescent="0.25">
      <c r="A861" s="2"/>
      <c r="B861" s="2"/>
      <c r="C861" s="28"/>
      <c r="D861" s="28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x14ac:dyDescent="0.25">
      <c r="A862" s="2"/>
      <c r="B862" s="2"/>
      <c r="C862" s="28"/>
      <c r="D862" s="28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x14ac:dyDescent="0.25">
      <c r="A863" s="2"/>
      <c r="B863" s="2"/>
      <c r="C863" s="28"/>
      <c r="D863" s="28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x14ac:dyDescent="0.25">
      <c r="A864" s="2"/>
      <c r="B864" s="2"/>
      <c r="C864" s="28"/>
      <c r="D864" s="28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x14ac:dyDescent="0.25">
      <c r="A865" s="2"/>
      <c r="B865" s="2"/>
      <c r="C865" s="28"/>
      <c r="D865" s="28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x14ac:dyDescent="0.25">
      <c r="A866" s="2"/>
      <c r="B866" s="2"/>
      <c r="C866" s="28"/>
      <c r="D866" s="28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x14ac:dyDescent="0.25">
      <c r="A867" s="2"/>
      <c r="B867" s="2"/>
      <c r="C867" s="28"/>
      <c r="D867" s="28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x14ac:dyDescent="0.25">
      <c r="A868" s="2"/>
      <c r="B868" s="2"/>
      <c r="C868" s="28"/>
      <c r="D868" s="28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x14ac:dyDescent="0.25">
      <c r="A869" s="2"/>
      <c r="B869" s="2"/>
      <c r="C869" s="28"/>
      <c r="D869" s="28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x14ac:dyDescent="0.25">
      <c r="A870" s="2"/>
      <c r="B870" s="2"/>
      <c r="C870" s="28"/>
      <c r="D870" s="28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x14ac:dyDescent="0.25">
      <c r="A871" s="2"/>
      <c r="B871" s="2"/>
      <c r="C871" s="28"/>
      <c r="D871" s="28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x14ac:dyDescent="0.25">
      <c r="A872" s="2"/>
      <c r="B872" s="2"/>
      <c r="C872" s="28"/>
      <c r="D872" s="28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x14ac:dyDescent="0.25">
      <c r="A873" s="2"/>
      <c r="B873" s="2"/>
      <c r="C873" s="28"/>
      <c r="D873" s="28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x14ac:dyDescent="0.25">
      <c r="A874" s="2"/>
      <c r="B874" s="2"/>
      <c r="C874" s="28"/>
      <c r="D874" s="28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x14ac:dyDescent="0.25">
      <c r="A875" s="2"/>
      <c r="B875" s="2"/>
      <c r="C875" s="28"/>
      <c r="D875" s="28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x14ac:dyDescent="0.25">
      <c r="A876" s="2"/>
      <c r="B876" s="2"/>
      <c r="C876" s="28"/>
      <c r="D876" s="28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x14ac:dyDescent="0.25">
      <c r="A877" s="2"/>
      <c r="B877" s="2"/>
      <c r="C877" s="28"/>
      <c r="D877" s="28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x14ac:dyDescent="0.25">
      <c r="A878" s="2"/>
      <c r="B878" s="2"/>
      <c r="C878" s="28"/>
      <c r="D878" s="28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x14ac:dyDescent="0.25">
      <c r="A879" s="2"/>
      <c r="B879" s="2"/>
      <c r="C879" s="28"/>
      <c r="D879" s="28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x14ac:dyDescent="0.25">
      <c r="A880" s="2"/>
      <c r="B880" s="2"/>
      <c r="C880" s="28"/>
      <c r="D880" s="28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x14ac:dyDescent="0.25">
      <c r="A881" s="2"/>
      <c r="B881" s="2"/>
      <c r="C881" s="28"/>
      <c r="D881" s="28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x14ac:dyDescent="0.25">
      <c r="A882" s="2"/>
      <c r="B882" s="2"/>
      <c r="C882" s="28"/>
      <c r="D882" s="28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x14ac:dyDescent="0.25">
      <c r="A883" s="2"/>
      <c r="B883" s="2"/>
      <c r="C883" s="28"/>
      <c r="D883" s="28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x14ac:dyDescent="0.25">
      <c r="A884" s="2"/>
      <c r="B884" s="2"/>
      <c r="C884" s="28"/>
      <c r="D884" s="28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x14ac:dyDescent="0.25">
      <c r="A885" s="2"/>
      <c r="B885" s="2"/>
      <c r="C885" s="28"/>
      <c r="D885" s="28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x14ac:dyDescent="0.25">
      <c r="A886" s="2"/>
      <c r="B886" s="2"/>
      <c r="C886" s="28"/>
      <c r="D886" s="28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x14ac:dyDescent="0.25">
      <c r="A887" s="2"/>
      <c r="B887" s="2"/>
      <c r="C887" s="28"/>
      <c r="D887" s="28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x14ac:dyDescent="0.25">
      <c r="A888" s="2"/>
      <c r="B888" s="2"/>
      <c r="C888" s="28"/>
      <c r="D888" s="28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x14ac:dyDescent="0.25">
      <c r="A889" s="2"/>
      <c r="B889" s="2"/>
      <c r="C889" s="28"/>
      <c r="D889" s="28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x14ac:dyDescent="0.25">
      <c r="A890" s="2"/>
      <c r="B890" s="2"/>
      <c r="C890" s="28"/>
      <c r="D890" s="28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x14ac:dyDescent="0.25">
      <c r="A891" s="2"/>
      <c r="B891" s="2"/>
      <c r="C891" s="28"/>
      <c r="D891" s="28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x14ac:dyDescent="0.25">
      <c r="A892" s="2"/>
      <c r="B892" s="2"/>
      <c r="C892" s="28"/>
      <c r="D892" s="28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x14ac:dyDescent="0.25">
      <c r="A893" s="2"/>
      <c r="B893" s="2"/>
      <c r="C893" s="28"/>
      <c r="D893" s="28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x14ac:dyDescent="0.25">
      <c r="A894" s="2"/>
      <c r="B894" s="2"/>
      <c r="C894" s="28"/>
      <c r="D894" s="28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x14ac:dyDescent="0.25">
      <c r="A895" s="2"/>
      <c r="B895" s="2"/>
      <c r="C895" s="28"/>
      <c r="D895" s="28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x14ac:dyDescent="0.25">
      <c r="A896" s="2"/>
      <c r="B896" s="2"/>
      <c r="C896" s="28"/>
      <c r="D896" s="28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x14ac:dyDescent="0.25">
      <c r="A897" s="2"/>
      <c r="B897" s="2"/>
      <c r="C897" s="28"/>
      <c r="D897" s="28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x14ac:dyDescent="0.25">
      <c r="A898" s="2"/>
      <c r="B898" s="2"/>
      <c r="C898" s="28"/>
      <c r="D898" s="28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x14ac:dyDescent="0.25">
      <c r="A899" s="2"/>
      <c r="B899" s="2"/>
      <c r="C899" s="28"/>
      <c r="D899" s="28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x14ac:dyDescent="0.25">
      <c r="A900" s="2"/>
      <c r="B900" s="2"/>
      <c r="C900" s="28"/>
      <c r="D900" s="28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x14ac:dyDescent="0.25">
      <c r="A901" s="2"/>
      <c r="B901" s="2"/>
      <c r="C901" s="28"/>
      <c r="D901" s="28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x14ac:dyDescent="0.25">
      <c r="A902" s="2"/>
      <c r="B902" s="2"/>
      <c r="C902" s="28"/>
      <c r="D902" s="28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x14ac:dyDescent="0.25">
      <c r="A903" s="2"/>
      <c r="B903" s="2"/>
      <c r="C903" s="28"/>
      <c r="D903" s="28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x14ac:dyDescent="0.25">
      <c r="A904" s="2"/>
      <c r="B904" s="2"/>
      <c r="C904" s="28"/>
      <c r="D904" s="28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x14ac:dyDescent="0.25">
      <c r="A905" s="2"/>
      <c r="B905" s="2"/>
      <c r="C905" s="28"/>
      <c r="D905" s="28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x14ac:dyDescent="0.25">
      <c r="A906" s="2"/>
      <c r="B906" s="2"/>
      <c r="C906" s="28"/>
      <c r="D906" s="28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x14ac:dyDescent="0.25">
      <c r="A907" s="2"/>
      <c r="B907" s="2"/>
      <c r="C907" s="28"/>
      <c r="D907" s="28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x14ac:dyDescent="0.25">
      <c r="A908" s="2"/>
      <c r="B908" s="2"/>
      <c r="C908" s="28"/>
      <c r="D908" s="28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x14ac:dyDescent="0.25">
      <c r="A909" s="2"/>
      <c r="B909" s="2"/>
      <c r="C909" s="28"/>
      <c r="D909" s="28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x14ac:dyDescent="0.25">
      <c r="A910" s="2"/>
      <c r="B910" s="2"/>
      <c r="C910" s="28"/>
      <c r="D910" s="28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x14ac:dyDescent="0.25">
      <c r="A911" s="2"/>
      <c r="B911" s="2"/>
      <c r="C911" s="28"/>
      <c r="D911" s="28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x14ac:dyDescent="0.25">
      <c r="A912" s="2"/>
      <c r="B912" s="2"/>
      <c r="C912" s="28"/>
      <c r="D912" s="28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x14ac:dyDescent="0.25">
      <c r="A913" s="2"/>
      <c r="B913" s="2"/>
      <c r="C913" s="28"/>
      <c r="D913" s="28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x14ac:dyDescent="0.25">
      <c r="A914" s="2"/>
      <c r="B914" s="2"/>
      <c r="C914" s="28"/>
      <c r="D914" s="28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x14ac:dyDescent="0.25">
      <c r="A915" s="2"/>
      <c r="B915" s="2"/>
      <c r="C915" s="28"/>
      <c r="D915" s="28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x14ac:dyDescent="0.25">
      <c r="A916" s="2"/>
      <c r="B916" s="2"/>
      <c r="C916" s="28"/>
      <c r="D916" s="28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x14ac:dyDescent="0.25">
      <c r="A917" s="2"/>
      <c r="B917" s="2"/>
      <c r="C917" s="28"/>
      <c r="D917" s="28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x14ac:dyDescent="0.25">
      <c r="A918" s="2"/>
      <c r="B918" s="2"/>
      <c r="C918" s="28"/>
      <c r="D918" s="28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x14ac:dyDescent="0.25">
      <c r="A919" s="2"/>
      <c r="B919" s="2"/>
      <c r="C919" s="28"/>
      <c r="D919" s="28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x14ac:dyDescent="0.25">
      <c r="A920" s="2"/>
      <c r="B920" s="2"/>
      <c r="C920" s="28"/>
      <c r="D920" s="28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x14ac:dyDescent="0.25">
      <c r="A921" s="2"/>
      <c r="B921" s="2"/>
      <c r="C921" s="28"/>
      <c r="D921" s="28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x14ac:dyDescent="0.25">
      <c r="A922" s="2"/>
      <c r="B922" s="2"/>
      <c r="C922" s="28"/>
      <c r="D922" s="28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x14ac:dyDescent="0.25">
      <c r="A923" s="2"/>
      <c r="B923" s="2"/>
      <c r="C923" s="28"/>
      <c r="D923" s="28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x14ac:dyDescent="0.25">
      <c r="A924" s="2"/>
      <c r="B924" s="2"/>
      <c r="C924" s="28"/>
      <c r="D924" s="28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x14ac:dyDescent="0.25">
      <c r="A925" s="2"/>
      <c r="B925" s="2"/>
      <c r="C925" s="28"/>
      <c r="D925" s="28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x14ac:dyDescent="0.25">
      <c r="A926" s="2"/>
      <c r="B926" s="2"/>
      <c r="C926" s="28"/>
      <c r="D926" s="28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x14ac:dyDescent="0.25">
      <c r="A927" s="2"/>
      <c r="B927" s="2"/>
      <c r="C927" s="28"/>
      <c r="D927" s="28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x14ac:dyDescent="0.25">
      <c r="A928" s="2"/>
      <c r="B928" s="2"/>
      <c r="C928" s="28"/>
      <c r="D928" s="28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x14ac:dyDescent="0.25">
      <c r="A929" s="2"/>
      <c r="B929" s="2"/>
      <c r="C929" s="28"/>
      <c r="D929" s="28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x14ac:dyDescent="0.25">
      <c r="A930" s="2"/>
      <c r="B930" s="2"/>
      <c r="C930" s="28"/>
      <c r="D930" s="28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x14ac:dyDescent="0.25">
      <c r="A931" s="2"/>
      <c r="B931" s="2"/>
      <c r="C931" s="28"/>
      <c r="D931" s="28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x14ac:dyDescent="0.25">
      <c r="A932" s="2"/>
      <c r="B932" s="2"/>
      <c r="C932" s="28"/>
      <c r="D932" s="28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x14ac:dyDescent="0.25">
      <c r="A933" s="2"/>
      <c r="B933" s="2"/>
      <c r="C933" s="28"/>
      <c r="D933" s="28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x14ac:dyDescent="0.25">
      <c r="A934" s="2"/>
      <c r="B934" s="2"/>
      <c r="C934" s="28"/>
      <c r="D934" s="28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x14ac:dyDescent="0.25">
      <c r="A935" s="2"/>
      <c r="B935" s="2"/>
      <c r="C935" s="28"/>
      <c r="D935" s="28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x14ac:dyDescent="0.25">
      <c r="A936" s="2"/>
      <c r="B936" s="2"/>
      <c r="C936" s="28"/>
      <c r="D936" s="28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x14ac:dyDescent="0.25">
      <c r="A937" s="2"/>
      <c r="B937" s="2"/>
      <c r="C937" s="28"/>
      <c r="D937" s="28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x14ac:dyDescent="0.25">
      <c r="A938" s="2"/>
      <c r="B938" s="2"/>
      <c r="C938" s="28"/>
      <c r="D938" s="28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x14ac:dyDescent="0.25">
      <c r="A939" s="2"/>
      <c r="B939" s="2"/>
      <c r="C939" s="28"/>
      <c r="D939" s="28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x14ac:dyDescent="0.25">
      <c r="A940" s="2"/>
      <c r="B940" s="2"/>
      <c r="C940" s="28"/>
      <c r="D940" s="28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x14ac:dyDescent="0.25">
      <c r="A941" s="2"/>
      <c r="B941" s="2"/>
      <c r="C941" s="28"/>
      <c r="D941" s="28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x14ac:dyDescent="0.25">
      <c r="A942" s="2"/>
      <c r="B942" s="2"/>
      <c r="C942" s="28"/>
      <c r="D942" s="28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x14ac:dyDescent="0.25">
      <c r="A943" s="2"/>
      <c r="B943" s="2"/>
      <c r="C943" s="28"/>
      <c r="D943" s="28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x14ac:dyDescent="0.25">
      <c r="A944" s="2"/>
      <c r="B944" s="2"/>
      <c r="C944" s="28"/>
      <c r="D944" s="28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x14ac:dyDescent="0.25">
      <c r="A945" s="2"/>
      <c r="B945" s="2"/>
      <c r="C945" s="28"/>
      <c r="D945" s="28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x14ac:dyDescent="0.25">
      <c r="A946" s="2"/>
      <c r="B946" s="2"/>
      <c r="C946" s="28"/>
      <c r="D946" s="28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x14ac:dyDescent="0.25">
      <c r="A947" s="2"/>
      <c r="B947" s="2"/>
      <c r="C947" s="28"/>
      <c r="D947" s="28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x14ac:dyDescent="0.25">
      <c r="A948" s="2"/>
      <c r="B948" s="2"/>
      <c r="C948" s="28"/>
      <c r="D948" s="28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x14ac:dyDescent="0.25">
      <c r="A949" s="2"/>
      <c r="B949" s="2"/>
      <c r="C949" s="28"/>
      <c r="D949" s="28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x14ac:dyDescent="0.25">
      <c r="A950" s="2"/>
      <c r="B950" s="2"/>
      <c r="C950" s="28"/>
      <c r="D950" s="28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x14ac:dyDescent="0.25">
      <c r="A951" s="2"/>
      <c r="B951" s="2"/>
      <c r="C951" s="28"/>
      <c r="D951" s="28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x14ac:dyDescent="0.25">
      <c r="A952" s="2"/>
      <c r="B952" s="2"/>
      <c r="C952" s="28"/>
      <c r="D952" s="28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x14ac:dyDescent="0.25">
      <c r="A953" s="2"/>
      <c r="B953" s="2"/>
      <c r="C953" s="28"/>
      <c r="D953" s="28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x14ac:dyDescent="0.25">
      <c r="A954" s="2"/>
      <c r="B954" s="2"/>
      <c r="C954" s="28"/>
      <c r="D954" s="28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x14ac:dyDescent="0.25">
      <c r="A955" s="2"/>
      <c r="B955" s="2"/>
      <c r="C955" s="28"/>
      <c r="D955" s="28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x14ac:dyDescent="0.25">
      <c r="A956" s="2"/>
      <c r="B956" s="2"/>
      <c r="C956" s="28"/>
      <c r="D956" s="28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x14ac:dyDescent="0.25">
      <c r="A957" s="2"/>
      <c r="B957" s="2"/>
      <c r="C957" s="28"/>
      <c r="D957" s="28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x14ac:dyDescent="0.25">
      <c r="A958" s="2"/>
      <c r="B958" s="2"/>
      <c r="C958" s="28"/>
      <c r="D958" s="28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x14ac:dyDescent="0.25">
      <c r="A959" s="2"/>
      <c r="B959" s="2"/>
      <c r="C959" s="28"/>
      <c r="D959" s="28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x14ac:dyDescent="0.25">
      <c r="A960" s="2"/>
      <c r="B960" s="2"/>
      <c r="C960" s="28"/>
      <c r="D960" s="28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x14ac:dyDescent="0.25">
      <c r="A961" s="2"/>
      <c r="B961" s="2"/>
      <c r="C961" s="28"/>
      <c r="D961" s="28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x14ac:dyDescent="0.25">
      <c r="A962" s="2"/>
      <c r="B962" s="2"/>
      <c r="C962" s="28"/>
      <c r="D962" s="28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x14ac:dyDescent="0.25">
      <c r="A963" s="2"/>
      <c r="B963" s="2"/>
      <c r="C963" s="28"/>
      <c r="D963" s="28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x14ac:dyDescent="0.25">
      <c r="A964" s="2"/>
      <c r="B964" s="2"/>
      <c r="C964" s="28"/>
      <c r="D964" s="28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x14ac:dyDescent="0.25">
      <c r="A965" s="2"/>
      <c r="B965" s="2"/>
      <c r="C965" s="28"/>
      <c r="D965" s="28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x14ac:dyDescent="0.25">
      <c r="A966" s="2"/>
      <c r="B966" s="2"/>
      <c r="C966" s="28"/>
      <c r="D966" s="28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x14ac:dyDescent="0.25">
      <c r="A967" s="2"/>
      <c r="B967" s="2"/>
      <c r="C967" s="28"/>
      <c r="D967" s="28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x14ac:dyDescent="0.25">
      <c r="A968" s="2"/>
      <c r="B968" s="2"/>
      <c r="C968" s="28"/>
      <c r="D968" s="28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x14ac:dyDescent="0.25">
      <c r="A969" s="2"/>
      <c r="B969" s="2"/>
      <c r="C969" s="28"/>
      <c r="D969" s="28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x14ac:dyDescent="0.25">
      <c r="A970" s="2"/>
      <c r="B970" s="2"/>
      <c r="C970" s="28"/>
      <c r="D970" s="28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x14ac:dyDescent="0.25">
      <c r="A971" s="2"/>
      <c r="B971" s="2"/>
      <c r="C971" s="28"/>
      <c r="D971" s="28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x14ac:dyDescent="0.25">
      <c r="A972" s="2"/>
      <c r="B972" s="2"/>
      <c r="C972" s="28"/>
      <c r="D972" s="28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x14ac:dyDescent="0.25">
      <c r="A973" s="2"/>
      <c r="B973" s="2"/>
      <c r="C973" s="28"/>
      <c r="D973" s="28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x14ac:dyDescent="0.25">
      <c r="A974" s="2"/>
      <c r="B974" s="2"/>
      <c r="C974" s="28"/>
      <c r="D974" s="28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x14ac:dyDescent="0.25">
      <c r="A975" s="2"/>
      <c r="B975" s="2"/>
      <c r="C975" s="28"/>
      <c r="D975" s="28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x14ac:dyDescent="0.25">
      <c r="A976" s="2"/>
      <c r="B976" s="2"/>
      <c r="C976" s="28"/>
      <c r="D976" s="28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x14ac:dyDescent="0.25">
      <c r="A977" s="2"/>
      <c r="B977" s="2"/>
      <c r="C977" s="28"/>
      <c r="D977" s="28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x14ac:dyDescent="0.25">
      <c r="A978" s="2"/>
      <c r="B978" s="2"/>
      <c r="C978" s="28"/>
      <c r="D978" s="28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x14ac:dyDescent="0.25">
      <c r="A979" s="2"/>
      <c r="B979" s="2"/>
      <c r="C979" s="28"/>
      <c r="D979" s="28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x14ac:dyDescent="0.25">
      <c r="A980" s="2"/>
      <c r="B980" s="2"/>
      <c r="C980" s="28"/>
      <c r="D980" s="28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x14ac:dyDescent="0.25">
      <c r="A981" s="2"/>
      <c r="B981" s="2"/>
      <c r="C981" s="28"/>
      <c r="D981" s="28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x14ac:dyDescent="0.25">
      <c r="A982" s="2"/>
      <c r="B982" s="2"/>
      <c r="C982" s="28"/>
      <c r="D982" s="28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x14ac:dyDescent="0.25">
      <c r="A983" s="2"/>
      <c r="B983" s="2"/>
      <c r="C983" s="28"/>
      <c r="D983" s="28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x14ac:dyDescent="0.25">
      <c r="A984" s="2"/>
      <c r="B984" s="2"/>
      <c r="C984" s="28"/>
      <c r="D984" s="28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1:22" x14ac:dyDescent="0.25">
      <c r="A985" s="2"/>
      <c r="B985" s="2"/>
      <c r="C985" s="28"/>
      <c r="D985" s="28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1:22" x14ac:dyDescent="0.25">
      <c r="A986" s="2"/>
      <c r="B986" s="2"/>
      <c r="C986" s="28"/>
      <c r="D986" s="28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pans="1:22" x14ac:dyDescent="0.25">
      <c r="A987" s="2"/>
      <c r="B987" s="2"/>
      <c r="C987" s="28"/>
      <c r="D987" s="28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spans="1:22" x14ac:dyDescent="0.25">
      <c r="A988" s="2"/>
      <c r="B988" s="2"/>
      <c r="C988" s="28"/>
      <c r="D988" s="28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spans="1:22" x14ac:dyDescent="0.25">
      <c r="A989" s="2"/>
      <c r="B989" s="2"/>
      <c r="C989" s="28"/>
      <c r="D989" s="28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  <row r="990" spans="1:22" x14ac:dyDescent="0.25">
      <c r="A990" s="2"/>
      <c r="B990" s="2"/>
      <c r="C990" s="28"/>
      <c r="D990" s="28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</row>
  </sheetData>
  <mergeCells count="1">
    <mergeCell ref="H4:I4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034"/>
  <sheetViews>
    <sheetView workbookViewId="0"/>
  </sheetViews>
  <sheetFormatPr defaultColWidth="14.42578125" defaultRowHeight="15" customHeight="1" x14ac:dyDescent="0.25"/>
  <cols>
    <col min="1" max="1" width="27.5703125" customWidth="1"/>
    <col min="2" max="2" width="20.7109375" customWidth="1"/>
    <col min="3" max="3" width="17.28515625" customWidth="1"/>
    <col min="4" max="5" width="12.7109375" customWidth="1"/>
    <col min="6" max="6" width="19" customWidth="1"/>
    <col min="7" max="8" width="12.7109375" customWidth="1"/>
    <col min="9" max="9" width="12.7109375" style="58" customWidth="1"/>
    <col min="10" max="10" width="61.28515625" customWidth="1"/>
    <col min="11" max="11" width="8.7109375" customWidth="1"/>
    <col min="12" max="12" width="19.42578125" customWidth="1"/>
    <col min="13" max="13" width="8.7109375" customWidth="1"/>
    <col min="14" max="14" width="17.5703125" customWidth="1"/>
    <col min="15" max="15" width="8.7109375" customWidth="1"/>
    <col min="16" max="16" width="52.42578125" customWidth="1"/>
    <col min="17" max="27" width="8.7109375" customWidth="1"/>
  </cols>
  <sheetData>
    <row r="1" spans="1:16" ht="19.5" customHeight="1" x14ac:dyDescent="0.3">
      <c r="A1" s="16" t="s">
        <v>36</v>
      </c>
      <c r="B1" s="12"/>
      <c r="I1" s="70"/>
    </row>
    <row r="2" spans="1:16" ht="14.25" customHeight="1" x14ac:dyDescent="0.25">
      <c r="A2" s="17">
        <v>2023</v>
      </c>
      <c r="D2" t="s">
        <v>6</v>
      </c>
      <c r="E2" t="s">
        <v>6</v>
      </c>
      <c r="I2" s="70"/>
    </row>
    <row r="3" spans="1:16" ht="14.25" customHeight="1" x14ac:dyDescent="0.25">
      <c r="B3" t="s">
        <v>6</v>
      </c>
      <c r="C3" t="s">
        <v>6</v>
      </c>
      <c r="I3" s="70"/>
    </row>
    <row r="4" spans="1:16" ht="14.25" customHeight="1" thickBot="1" x14ac:dyDescent="0.3">
      <c r="A4" s="18" t="s">
        <v>37</v>
      </c>
      <c r="I4" s="70"/>
    </row>
    <row r="5" spans="1:16" ht="14.25" customHeight="1" thickBot="1" x14ac:dyDescent="0.3">
      <c r="A5" s="4" t="s">
        <v>38</v>
      </c>
      <c r="B5" s="5" t="s">
        <v>39</v>
      </c>
      <c r="C5" s="5" t="s">
        <v>40</v>
      </c>
      <c r="D5" s="6" t="s">
        <v>41</v>
      </c>
      <c r="E5" s="6" t="s">
        <v>42</v>
      </c>
      <c r="F5" s="6" t="s">
        <v>43</v>
      </c>
      <c r="G5" s="6" t="s">
        <v>44</v>
      </c>
      <c r="H5" s="6" t="s">
        <v>278</v>
      </c>
      <c r="I5" s="6" t="s">
        <v>272</v>
      </c>
      <c r="J5" s="7" t="s">
        <v>3</v>
      </c>
      <c r="L5" s="19" t="s">
        <v>45</v>
      </c>
      <c r="N5" s="19" t="s">
        <v>264</v>
      </c>
      <c r="P5" t="s">
        <v>3</v>
      </c>
    </row>
    <row r="6" spans="1:16" ht="14.25" customHeight="1" x14ac:dyDescent="0.25">
      <c r="A6" s="15" t="s">
        <v>48</v>
      </c>
      <c r="B6" s="2" t="s">
        <v>49</v>
      </c>
      <c r="C6" s="2" t="s">
        <v>100</v>
      </c>
      <c r="D6" s="190">
        <v>400</v>
      </c>
      <c r="E6" s="104">
        <v>400</v>
      </c>
      <c r="F6" s="105" t="s">
        <v>321</v>
      </c>
      <c r="G6" s="21" t="s">
        <v>47</v>
      </c>
      <c r="H6" s="21" t="s">
        <v>282</v>
      </c>
      <c r="I6" s="21" t="s">
        <v>47</v>
      </c>
      <c r="J6" s="23" t="s">
        <v>326</v>
      </c>
      <c r="L6" s="15" t="s">
        <v>6</v>
      </c>
      <c r="N6" s="2" t="s">
        <v>49</v>
      </c>
    </row>
    <row r="7" spans="1:16" ht="14.25" customHeight="1" x14ac:dyDescent="0.25">
      <c r="A7" s="2" t="s">
        <v>324</v>
      </c>
      <c r="B7" s="15" t="s">
        <v>75</v>
      </c>
      <c r="C7" s="2" t="s">
        <v>129</v>
      </c>
      <c r="D7" s="10">
        <v>0</v>
      </c>
      <c r="E7" s="69">
        <v>0</v>
      </c>
      <c r="F7" s="105" t="s">
        <v>321</v>
      </c>
      <c r="G7" s="21" t="s">
        <v>64</v>
      </c>
      <c r="H7" s="21" t="s">
        <v>188</v>
      </c>
      <c r="I7" s="21" t="s">
        <v>188</v>
      </c>
      <c r="J7" s="23" t="s">
        <v>339</v>
      </c>
      <c r="L7" s="15"/>
      <c r="N7" s="2" t="s">
        <v>188</v>
      </c>
    </row>
    <row r="8" spans="1:16" ht="14.25" customHeight="1" x14ac:dyDescent="0.25">
      <c r="A8" s="2" t="s">
        <v>398</v>
      </c>
      <c r="B8" s="2" t="s">
        <v>49</v>
      </c>
      <c r="C8" s="2" t="s">
        <v>325</v>
      </c>
      <c r="D8" s="189">
        <v>581.4</v>
      </c>
      <c r="E8" s="69">
        <v>581</v>
      </c>
      <c r="F8" s="20" t="s">
        <v>335</v>
      </c>
      <c r="G8" s="21" t="s">
        <v>47</v>
      </c>
      <c r="H8" s="21" t="s">
        <v>282</v>
      </c>
      <c r="I8" s="21" t="s">
        <v>47</v>
      </c>
      <c r="J8" s="23" t="s">
        <v>327</v>
      </c>
      <c r="L8" s="15"/>
      <c r="N8" s="2" t="s">
        <v>49</v>
      </c>
    </row>
    <row r="9" spans="1:16" ht="14.25" customHeight="1" x14ac:dyDescent="0.25">
      <c r="A9" s="15" t="s">
        <v>268</v>
      </c>
      <c r="B9" s="15" t="s">
        <v>46</v>
      </c>
      <c r="C9" s="2" t="s">
        <v>291</v>
      </c>
      <c r="D9" s="190">
        <v>1000</v>
      </c>
      <c r="E9" s="69">
        <v>1000</v>
      </c>
      <c r="F9" s="20" t="s">
        <v>331</v>
      </c>
      <c r="G9" s="21" t="s">
        <v>47</v>
      </c>
      <c r="H9" s="21" t="s">
        <v>262</v>
      </c>
      <c r="I9" s="21" t="s">
        <v>47</v>
      </c>
      <c r="J9" s="23" t="s">
        <v>332</v>
      </c>
      <c r="L9" s="15" t="s">
        <v>6</v>
      </c>
      <c r="M9" s="12"/>
      <c r="N9" s="15" t="s">
        <v>46</v>
      </c>
    </row>
    <row r="10" spans="1:16" ht="14.25" customHeight="1" x14ac:dyDescent="0.25">
      <c r="A10" s="15" t="s">
        <v>118</v>
      </c>
      <c r="B10" s="15" t="s">
        <v>49</v>
      </c>
      <c r="C10" s="2" t="s">
        <v>77</v>
      </c>
      <c r="D10" s="189">
        <v>400</v>
      </c>
      <c r="E10" s="69">
        <v>400</v>
      </c>
      <c r="F10" s="105" t="s">
        <v>321</v>
      </c>
      <c r="G10" s="21" t="s">
        <v>47</v>
      </c>
      <c r="H10" s="21" t="s">
        <v>262</v>
      </c>
      <c r="I10" s="21" t="s">
        <v>47</v>
      </c>
      <c r="J10" s="23"/>
      <c r="L10" s="15"/>
      <c r="M10" s="12"/>
      <c r="N10" s="2" t="s">
        <v>49</v>
      </c>
    </row>
    <row r="11" spans="1:16" ht="14.25" customHeight="1" x14ac:dyDescent="0.25">
      <c r="A11" s="15" t="s">
        <v>336</v>
      </c>
      <c r="B11" s="15" t="s">
        <v>75</v>
      </c>
      <c r="C11" s="15" t="s">
        <v>336</v>
      </c>
      <c r="D11" s="190">
        <v>100</v>
      </c>
      <c r="E11" s="69">
        <v>100</v>
      </c>
      <c r="F11" s="105" t="s">
        <v>321</v>
      </c>
      <c r="G11" s="21" t="s">
        <v>64</v>
      </c>
      <c r="H11" s="21" t="s">
        <v>188</v>
      </c>
      <c r="I11" s="21" t="s">
        <v>188</v>
      </c>
      <c r="J11" s="23" t="s">
        <v>337</v>
      </c>
      <c r="L11" s="15"/>
      <c r="M11" s="12"/>
      <c r="N11" s="2" t="s">
        <v>75</v>
      </c>
    </row>
    <row r="12" spans="1:16" ht="14.25" customHeight="1" x14ac:dyDescent="0.25">
      <c r="A12" s="15" t="s">
        <v>267</v>
      </c>
      <c r="B12" s="2" t="s">
        <v>49</v>
      </c>
      <c r="C12" s="2" t="s">
        <v>56</v>
      </c>
      <c r="D12" s="189">
        <v>400</v>
      </c>
      <c r="E12" s="104">
        <v>400</v>
      </c>
      <c r="F12" s="20" t="s">
        <v>262</v>
      </c>
      <c r="G12" s="21" t="s">
        <v>47</v>
      </c>
      <c r="H12" s="21" t="s">
        <v>282</v>
      </c>
      <c r="I12" s="21" t="s">
        <v>47</v>
      </c>
      <c r="J12" s="23" t="s">
        <v>6</v>
      </c>
      <c r="L12" s="15" t="s">
        <v>6</v>
      </c>
      <c r="M12" s="12"/>
      <c r="N12" s="2" t="s">
        <v>49</v>
      </c>
    </row>
    <row r="13" spans="1:16" ht="14.25" customHeight="1" x14ac:dyDescent="0.25">
      <c r="A13" s="15" t="s">
        <v>341</v>
      </c>
      <c r="B13" s="22" t="s">
        <v>49</v>
      </c>
      <c r="C13" s="2" t="s">
        <v>100</v>
      </c>
      <c r="D13" s="189">
        <v>400</v>
      </c>
      <c r="E13" s="69">
        <v>400</v>
      </c>
      <c r="F13" s="105" t="s">
        <v>262</v>
      </c>
      <c r="G13" s="21" t="s">
        <v>47</v>
      </c>
      <c r="H13" s="63" t="s">
        <v>282</v>
      </c>
      <c r="I13" s="21" t="s">
        <v>47</v>
      </c>
      <c r="J13" s="23" t="s">
        <v>345</v>
      </c>
      <c r="L13" s="15"/>
      <c r="M13" s="12"/>
      <c r="N13" s="2" t="s">
        <v>49</v>
      </c>
    </row>
    <row r="14" spans="1:16" ht="14.25" customHeight="1" x14ac:dyDescent="0.25">
      <c r="A14" s="2" t="s">
        <v>51</v>
      </c>
      <c r="B14" s="15" t="s">
        <v>46</v>
      </c>
      <c r="C14" s="2" t="s">
        <v>263</v>
      </c>
      <c r="D14" s="189">
        <v>1000</v>
      </c>
      <c r="E14" s="104">
        <v>1000</v>
      </c>
      <c r="F14" s="105" t="s">
        <v>262</v>
      </c>
      <c r="G14" s="21" t="s">
        <v>47</v>
      </c>
      <c r="H14" s="21" t="s">
        <v>262</v>
      </c>
      <c r="I14" s="21" t="s">
        <v>47</v>
      </c>
      <c r="J14" s="23" t="s">
        <v>6</v>
      </c>
      <c r="L14" s="15" t="s">
        <v>6</v>
      </c>
      <c r="N14" s="15" t="s">
        <v>46</v>
      </c>
      <c r="P14" s="62" t="s">
        <v>6</v>
      </c>
    </row>
    <row r="15" spans="1:16" ht="14.25" customHeight="1" x14ac:dyDescent="0.25">
      <c r="A15" s="2" t="s">
        <v>76</v>
      </c>
      <c r="B15" s="22" t="s">
        <v>49</v>
      </c>
      <c r="C15" s="2" t="s">
        <v>53</v>
      </c>
      <c r="D15" s="190">
        <v>400</v>
      </c>
      <c r="E15" s="10">
        <v>400</v>
      </c>
      <c r="F15" s="105" t="s">
        <v>321</v>
      </c>
      <c r="G15" s="21" t="s">
        <v>47</v>
      </c>
      <c r="H15" s="21" t="s">
        <v>262</v>
      </c>
      <c r="I15" s="21" t="s">
        <v>47</v>
      </c>
      <c r="J15" s="10"/>
      <c r="L15" s="15"/>
      <c r="N15" s="2" t="s">
        <v>49</v>
      </c>
      <c r="P15" s="62"/>
    </row>
    <row r="16" spans="1:16" ht="14.25" customHeight="1" x14ac:dyDescent="0.25">
      <c r="A16" s="2" t="s">
        <v>69</v>
      </c>
      <c r="B16" s="15" t="s">
        <v>46</v>
      </c>
      <c r="C16" s="2" t="s">
        <v>274</v>
      </c>
      <c r="D16" s="189">
        <v>1000</v>
      </c>
      <c r="E16" s="69">
        <v>1000</v>
      </c>
      <c r="F16" s="20" t="s">
        <v>262</v>
      </c>
      <c r="G16" s="21" t="s">
        <v>47</v>
      </c>
      <c r="H16" s="21" t="s">
        <v>262</v>
      </c>
      <c r="I16" s="21" t="s">
        <v>47</v>
      </c>
      <c r="J16" s="10"/>
      <c r="L16" s="15"/>
      <c r="N16" s="15" t="s">
        <v>46</v>
      </c>
      <c r="P16" s="62"/>
    </row>
    <row r="17" spans="1:27" ht="14.25" customHeight="1" x14ac:dyDescent="0.25">
      <c r="A17" s="2" t="s">
        <v>65</v>
      </c>
      <c r="B17" s="2" t="s">
        <v>49</v>
      </c>
      <c r="C17" s="2" t="s">
        <v>66</v>
      </c>
      <c r="D17" s="189">
        <v>400</v>
      </c>
      <c r="E17" s="69">
        <v>400</v>
      </c>
      <c r="F17" s="20" t="s">
        <v>262</v>
      </c>
      <c r="G17" s="21" t="s">
        <v>47</v>
      </c>
      <c r="H17" s="21" t="s">
        <v>262</v>
      </c>
      <c r="I17" s="21" t="s">
        <v>47</v>
      </c>
      <c r="J17" s="10"/>
      <c r="L17" s="15" t="s">
        <v>6</v>
      </c>
      <c r="N17" s="15" t="s">
        <v>49</v>
      </c>
      <c r="P17" s="62"/>
    </row>
    <row r="18" spans="1:27" ht="14.25" customHeight="1" x14ac:dyDescent="0.25">
      <c r="A18" s="15" t="s">
        <v>280</v>
      </c>
      <c r="B18" s="2" t="s">
        <v>49</v>
      </c>
      <c r="C18" s="2" t="s">
        <v>269</v>
      </c>
      <c r="D18" s="189">
        <v>400</v>
      </c>
      <c r="E18" s="69">
        <v>400</v>
      </c>
      <c r="F18" s="20" t="s">
        <v>262</v>
      </c>
      <c r="G18" s="21" t="s">
        <v>47</v>
      </c>
      <c r="H18" s="21" t="s">
        <v>262</v>
      </c>
      <c r="I18" s="21" t="s">
        <v>47</v>
      </c>
      <c r="J18" s="23" t="s">
        <v>340</v>
      </c>
      <c r="L18" s="15" t="s">
        <v>6</v>
      </c>
      <c r="M18" s="12"/>
      <c r="N18" s="2" t="s">
        <v>49</v>
      </c>
      <c r="P18" s="62"/>
    </row>
    <row r="19" spans="1:27" ht="14.25" customHeight="1" x14ac:dyDescent="0.25">
      <c r="A19" s="15" t="s">
        <v>349</v>
      </c>
      <c r="B19" s="2" t="s">
        <v>46</v>
      </c>
      <c r="C19" s="2" t="s">
        <v>346</v>
      </c>
      <c r="D19" s="189">
        <v>1000</v>
      </c>
      <c r="E19" s="69">
        <v>1000</v>
      </c>
      <c r="F19" s="20" t="s">
        <v>335</v>
      </c>
      <c r="G19" s="21" t="s">
        <v>47</v>
      </c>
      <c r="H19" s="21" t="s">
        <v>262</v>
      </c>
      <c r="I19" s="21" t="s">
        <v>47</v>
      </c>
      <c r="J19" s="23"/>
      <c r="L19" s="15"/>
      <c r="M19" s="12"/>
      <c r="N19" s="22" t="s">
        <v>46</v>
      </c>
      <c r="P19" s="62"/>
    </row>
    <row r="20" spans="1:27" ht="14.25" customHeight="1" x14ac:dyDescent="0.25">
      <c r="A20" s="15" t="s">
        <v>400</v>
      </c>
      <c r="B20" s="2" t="s">
        <v>49</v>
      </c>
      <c r="C20" s="15" t="s">
        <v>350</v>
      </c>
      <c r="D20" s="10">
        <v>0</v>
      </c>
      <c r="E20" s="69">
        <v>0</v>
      </c>
      <c r="F20" s="20" t="s">
        <v>321</v>
      </c>
      <c r="G20" s="21" t="s">
        <v>47</v>
      </c>
      <c r="H20" s="21" t="s">
        <v>352</v>
      </c>
      <c r="I20" s="21" t="s">
        <v>47</v>
      </c>
      <c r="J20" s="23" t="s">
        <v>399</v>
      </c>
      <c r="L20" s="15"/>
      <c r="M20" s="12"/>
      <c r="N20" s="2" t="s">
        <v>49</v>
      </c>
      <c r="P20" s="62"/>
    </row>
    <row r="21" spans="1:27" ht="14.25" customHeight="1" x14ac:dyDescent="0.25">
      <c r="A21" s="15" t="s">
        <v>279</v>
      </c>
      <c r="B21" s="2" t="s">
        <v>49</v>
      </c>
      <c r="C21" s="2" t="s">
        <v>71</v>
      </c>
      <c r="D21" s="190">
        <v>400</v>
      </c>
      <c r="E21" s="69">
        <v>400</v>
      </c>
      <c r="F21" s="20" t="s">
        <v>335</v>
      </c>
      <c r="G21" s="21" t="s">
        <v>47</v>
      </c>
      <c r="H21" s="21" t="s">
        <v>262</v>
      </c>
      <c r="I21" s="21" t="s">
        <v>47</v>
      </c>
      <c r="J21" s="23" t="s">
        <v>6</v>
      </c>
      <c r="L21" s="15" t="s">
        <v>6</v>
      </c>
      <c r="N21" s="2" t="s">
        <v>49</v>
      </c>
      <c r="P21" s="62"/>
    </row>
    <row r="22" spans="1:27" ht="14.25" customHeight="1" x14ac:dyDescent="0.25">
      <c r="A22" s="15" t="s">
        <v>351</v>
      </c>
      <c r="B22" s="2" t="s">
        <v>49</v>
      </c>
      <c r="C22" s="2" t="s">
        <v>100</v>
      </c>
      <c r="D22" s="190">
        <v>400</v>
      </c>
      <c r="E22" s="69">
        <v>400</v>
      </c>
      <c r="F22" s="20" t="s">
        <v>331</v>
      </c>
      <c r="G22" s="21" t="s">
        <v>47</v>
      </c>
      <c r="H22" s="21" t="s">
        <v>282</v>
      </c>
      <c r="I22" s="21" t="s">
        <v>47</v>
      </c>
      <c r="J22" s="23"/>
      <c r="L22" s="15"/>
      <c r="M22" s="12"/>
      <c r="N22" s="2" t="s">
        <v>49</v>
      </c>
      <c r="P22" s="62"/>
    </row>
    <row r="23" spans="1:27" ht="14.25" customHeight="1" x14ac:dyDescent="0.25">
      <c r="A23" s="15" t="s">
        <v>380</v>
      </c>
      <c r="B23" s="15" t="s">
        <v>52</v>
      </c>
      <c r="C23" s="22" t="s">
        <v>289</v>
      </c>
      <c r="D23" s="190">
        <v>5000</v>
      </c>
      <c r="E23" s="69">
        <v>5000</v>
      </c>
      <c r="F23" s="20" t="s">
        <v>335</v>
      </c>
      <c r="G23" s="21" t="s">
        <v>47</v>
      </c>
      <c r="H23" s="21" t="s">
        <v>262</v>
      </c>
      <c r="I23" s="21" t="s">
        <v>47</v>
      </c>
      <c r="J23" s="23"/>
      <c r="L23" s="15" t="s">
        <v>6</v>
      </c>
      <c r="N23" s="2" t="s">
        <v>52</v>
      </c>
      <c r="P23" s="62"/>
    </row>
    <row r="24" spans="1:27" ht="14.25" customHeight="1" x14ac:dyDescent="0.25">
      <c r="A24" s="2" t="s">
        <v>74</v>
      </c>
      <c r="B24" s="15" t="s">
        <v>75</v>
      </c>
      <c r="C24" s="2" t="s">
        <v>70</v>
      </c>
      <c r="D24" s="190">
        <v>250</v>
      </c>
      <c r="E24" s="69">
        <v>250</v>
      </c>
      <c r="F24" s="20" t="s">
        <v>331</v>
      </c>
      <c r="G24" s="21" t="s">
        <v>64</v>
      </c>
      <c r="H24" s="21" t="s">
        <v>188</v>
      </c>
      <c r="I24" s="21" t="s">
        <v>188</v>
      </c>
      <c r="J24" s="114" t="s">
        <v>371</v>
      </c>
      <c r="L24" s="15" t="s">
        <v>6</v>
      </c>
      <c r="M24" s="10"/>
      <c r="N24" s="68" t="s">
        <v>75</v>
      </c>
      <c r="P24" s="62"/>
    </row>
    <row r="25" spans="1:27" ht="14.25" customHeight="1" x14ac:dyDescent="0.25">
      <c r="A25" s="15" t="s">
        <v>374</v>
      </c>
      <c r="B25" s="15" t="s">
        <v>49</v>
      </c>
      <c r="C25" s="2" t="s">
        <v>370</v>
      </c>
      <c r="D25" s="190">
        <v>400</v>
      </c>
      <c r="E25" s="69">
        <v>400</v>
      </c>
      <c r="F25" s="20" t="s">
        <v>373</v>
      </c>
      <c r="G25" s="21" t="s">
        <v>47</v>
      </c>
      <c r="H25" s="21" t="s">
        <v>282</v>
      </c>
      <c r="I25" s="21" t="s">
        <v>47</v>
      </c>
      <c r="J25" s="69" t="s">
        <v>372</v>
      </c>
      <c r="L25" s="15"/>
      <c r="M25" s="10"/>
      <c r="N25" s="68" t="s">
        <v>49</v>
      </c>
      <c r="P25" s="62"/>
    </row>
    <row r="26" spans="1:27" ht="14.25" customHeight="1" x14ac:dyDescent="0.25">
      <c r="A26" s="2" t="s">
        <v>67</v>
      </c>
      <c r="B26" s="2" t="s">
        <v>46</v>
      </c>
      <c r="C26" s="2" t="s">
        <v>68</v>
      </c>
      <c r="D26" s="190">
        <v>1500</v>
      </c>
      <c r="E26" s="69">
        <v>1500</v>
      </c>
      <c r="F26" s="105" t="s">
        <v>321</v>
      </c>
      <c r="G26" s="21" t="s">
        <v>47</v>
      </c>
      <c r="H26" s="21" t="s">
        <v>262</v>
      </c>
      <c r="I26" s="21" t="s">
        <v>47</v>
      </c>
      <c r="J26" s="23" t="s">
        <v>544</v>
      </c>
      <c r="L26" s="15" t="s">
        <v>6</v>
      </c>
      <c r="N26" s="15" t="s">
        <v>46</v>
      </c>
    </row>
    <row r="27" spans="1:27" ht="14.25" customHeight="1" x14ac:dyDescent="0.25">
      <c r="A27" s="15" t="s">
        <v>276</v>
      </c>
      <c r="B27" s="2" t="s">
        <v>49</v>
      </c>
      <c r="C27" s="22" t="s">
        <v>275</v>
      </c>
      <c r="D27" s="189">
        <v>400</v>
      </c>
      <c r="E27" s="69">
        <v>400</v>
      </c>
      <c r="F27" s="20" t="s">
        <v>378</v>
      </c>
      <c r="G27" s="21" t="s">
        <v>47</v>
      </c>
      <c r="H27" s="21" t="s">
        <v>282</v>
      </c>
      <c r="I27" s="21" t="s">
        <v>47</v>
      </c>
      <c r="J27" s="23" t="s">
        <v>6</v>
      </c>
      <c r="L27" s="15" t="s">
        <v>6</v>
      </c>
      <c r="M27" s="12"/>
      <c r="N27" s="2" t="s">
        <v>49</v>
      </c>
    </row>
    <row r="28" spans="1:27" ht="14.25" customHeight="1" x14ac:dyDescent="0.25">
      <c r="A28" s="15" t="s">
        <v>277</v>
      </c>
      <c r="B28" s="15" t="s">
        <v>46</v>
      </c>
      <c r="C28" s="22" t="s">
        <v>277</v>
      </c>
      <c r="D28" s="189">
        <v>1000</v>
      </c>
      <c r="E28" s="69">
        <v>1000</v>
      </c>
      <c r="F28" s="20" t="s">
        <v>335</v>
      </c>
      <c r="G28" s="21" t="s">
        <v>47</v>
      </c>
      <c r="H28" s="21" t="s">
        <v>262</v>
      </c>
      <c r="I28" s="21" t="s">
        <v>47</v>
      </c>
      <c r="J28" s="23" t="s">
        <v>6</v>
      </c>
      <c r="L28" s="15" t="s">
        <v>6</v>
      </c>
      <c r="M28" s="12"/>
      <c r="N28" s="15" t="s">
        <v>46</v>
      </c>
    </row>
    <row r="29" spans="1:27" ht="14.25" customHeight="1" x14ac:dyDescent="0.25">
      <c r="A29" s="15" t="s">
        <v>546</v>
      </c>
      <c r="B29" s="15" t="s">
        <v>75</v>
      </c>
      <c r="C29" s="22" t="s">
        <v>77</v>
      </c>
      <c r="D29" s="190">
        <v>300</v>
      </c>
      <c r="E29" s="69">
        <v>300</v>
      </c>
      <c r="F29" s="20" t="s">
        <v>331</v>
      </c>
      <c r="G29" s="21" t="s">
        <v>47</v>
      </c>
      <c r="H29" s="21" t="s">
        <v>262</v>
      </c>
      <c r="I29" s="21" t="s">
        <v>47</v>
      </c>
      <c r="J29" s="23" t="s">
        <v>6</v>
      </c>
      <c r="L29" s="15" t="s">
        <v>6</v>
      </c>
      <c r="M29" s="12"/>
      <c r="N29" s="68" t="s">
        <v>75</v>
      </c>
    </row>
    <row r="30" spans="1:27" ht="14.25" customHeight="1" x14ac:dyDescent="0.25">
      <c r="A30" s="64" t="s">
        <v>290</v>
      </c>
      <c r="B30" s="64" t="s">
        <v>49</v>
      </c>
      <c r="C30" s="116" t="s">
        <v>58</v>
      </c>
      <c r="D30" s="188">
        <v>400</v>
      </c>
      <c r="E30" s="61">
        <v>400</v>
      </c>
      <c r="F30" s="128" t="s">
        <v>262</v>
      </c>
      <c r="G30" s="117" t="s">
        <v>47</v>
      </c>
      <c r="H30" s="117" t="s">
        <v>262</v>
      </c>
      <c r="I30" s="117" t="s">
        <v>47</v>
      </c>
      <c r="J30" s="118"/>
      <c r="K30" s="72"/>
      <c r="L30" s="64" t="s">
        <v>6</v>
      </c>
      <c r="M30" s="115"/>
      <c r="N30" s="59" t="s">
        <v>49</v>
      </c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ht="14.25" customHeight="1" x14ac:dyDescent="0.25">
      <c r="C31" s="25"/>
      <c r="D31" s="73">
        <f>SUM(D6:D30)</f>
        <v>17531.400000000001</v>
      </c>
      <c r="E31" s="73">
        <f>SUM(E6:E30)</f>
        <v>17531</v>
      </c>
      <c r="I31" s="70"/>
      <c r="M31" s="12"/>
    </row>
    <row r="32" spans="1:27" ht="14.25" customHeight="1" x14ac:dyDescent="0.25">
      <c r="A32" s="18" t="s">
        <v>6</v>
      </c>
      <c r="C32" s="25"/>
      <c r="D32" s="27"/>
      <c r="E32" s="27"/>
      <c r="I32" s="70"/>
      <c r="M32" s="12"/>
    </row>
    <row r="33" spans="1:14" ht="14.25" customHeight="1" thickBot="1" x14ac:dyDescent="0.3">
      <c r="A33" s="18" t="s">
        <v>79</v>
      </c>
      <c r="I33" s="70"/>
    </row>
    <row r="34" spans="1:14" ht="14.25" customHeight="1" thickBot="1" x14ac:dyDescent="0.3">
      <c r="A34" s="4" t="s">
        <v>38</v>
      </c>
      <c r="B34" s="5" t="s">
        <v>39</v>
      </c>
      <c r="C34" s="5" t="s">
        <v>40</v>
      </c>
      <c r="D34" s="6" t="s">
        <v>41</v>
      </c>
      <c r="E34" s="6" t="s">
        <v>42</v>
      </c>
      <c r="F34" s="6"/>
      <c r="G34" s="38" t="s">
        <v>44</v>
      </c>
      <c r="H34" s="6" t="s">
        <v>278</v>
      </c>
      <c r="I34" s="6" t="s">
        <v>272</v>
      </c>
      <c r="J34" s="7" t="s">
        <v>3</v>
      </c>
    </row>
    <row r="35" spans="1:14" ht="14.25" customHeight="1" x14ac:dyDescent="0.25">
      <c r="A35" s="2" t="s">
        <v>334</v>
      </c>
      <c r="B35" s="2" t="s">
        <v>86</v>
      </c>
      <c r="C35" s="15" t="s">
        <v>348</v>
      </c>
      <c r="D35" s="10">
        <v>250</v>
      </c>
      <c r="E35" s="10">
        <f t="shared" ref="E35" si="0">D35</f>
        <v>250</v>
      </c>
      <c r="F35" s="28"/>
      <c r="G35" s="21" t="s">
        <v>47</v>
      </c>
      <c r="H35" s="21" t="s">
        <v>47</v>
      </c>
      <c r="I35" s="28" t="s">
        <v>47</v>
      </c>
      <c r="J35" s="23" t="s">
        <v>338</v>
      </c>
      <c r="L35" s="2" t="s">
        <v>334</v>
      </c>
      <c r="N35" s="2" t="s">
        <v>86</v>
      </c>
    </row>
    <row r="36" spans="1:14" ht="14.25" customHeight="1" x14ac:dyDescent="0.25">
      <c r="A36" s="2" t="s">
        <v>80</v>
      </c>
      <c r="B36" s="2" t="s">
        <v>81</v>
      </c>
      <c r="C36" s="2" t="s">
        <v>82</v>
      </c>
      <c r="D36" s="10">
        <v>250</v>
      </c>
      <c r="E36" s="10">
        <f>D36</f>
        <v>250</v>
      </c>
      <c r="F36" s="28"/>
      <c r="G36" s="21" t="s">
        <v>47</v>
      </c>
      <c r="H36" s="21" t="s">
        <v>262</v>
      </c>
      <c r="I36" s="28" t="s">
        <v>188</v>
      </c>
      <c r="J36" s="23" t="s">
        <v>396</v>
      </c>
      <c r="L36" s="2" t="s">
        <v>83</v>
      </c>
      <c r="N36" s="2" t="s">
        <v>81</v>
      </c>
    </row>
    <row r="37" spans="1:14" ht="14.25" customHeight="1" x14ac:dyDescent="0.25">
      <c r="A37" s="2" t="s">
        <v>84</v>
      </c>
      <c r="B37" s="2" t="s">
        <v>81</v>
      </c>
      <c r="C37" s="2" t="s">
        <v>281</v>
      </c>
      <c r="D37" s="10">
        <f>'Harris Teeter'!F31</f>
        <v>130</v>
      </c>
      <c r="E37" s="10">
        <f t="shared" ref="E37:E39" si="1">D37</f>
        <v>130</v>
      </c>
      <c r="F37" s="28"/>
      <c r="G37" s="21" t="s">
        <v>47</v>
      </c>
      <c r="H37" s="21" t="s">
        <v>262</v>
      </c>
      <c r="I37" s="28" t="s">
        <v>188</v>
      </c>
      <c r="J37" s="23" t="s">
        <v>85</v>
      </c>
      <c r="L37" s="2" t="s">
        <v>85</v>
      </c>
      <c r="N37" s="2" t="s">
        <v>81</v>
      </c>
    </row>
    <row r="38" spans="1:14" ht="14.25" customHeight="1" x14ac:dyDescent="0.25">
      <c r="A38" s="2" t="s">
        <v>87</v>
      </c>
      <c r="B38" s="2" t="s">
        <v>86</v>
      </c>
      <c r="C38" s="22" t="s">
        <v>77</v>
      </c>
      <c r="D38" s="10">
        <v>240</v>
      </c>
      <c r="E38" s="10">
        <f t="shared" si="1"/>
        <v>240</v>
      </c>
      <c r="F38" s="28"/>
      <c r="G38" s="21" t="s">
        <v>47</v>
      </c>
      <c r="H38" s="21" t="s">
        <v>262</v>
      </c>
      <c r="I38" s="28" t="s">
        <v>47</v>
      </c>
      <c r="J38" s="23" t="s">
        <v>271</v>
      </c>
      <c r="L38" s="2" t="s">
        <v>270</v>
      </c>
      <c r="N38" s="2" t="s">
        <v>86</v>
      </c>
    </row>
    <row r="39" spans="1:14" ht="14.25" customHeight="1" x14ac:dyDescent="0.25">
      <c r="A39" s="2" t="s">
        <v>88</v>
      </c>
      <c r="B39" s="2" t="s">
        <v>86</v>
      </c>
      <c r="C39" s="15" t="s">
        <v>285</v>
      </c>
      <c r="D39" s="10">
        <f>25*8</f>
        <v>200</v>
      </c>
      <c r="E39" s="10">
        <f t="shared" si="1"/>
        <v>200</v>
      </c>
      <c r="F39" s="28"/>
      <c r="G39" s="21" t="s">
        <v>47</v>
      </c>
      <c r="H39" s="21" t="s">
        <v>262</v>
      </c>
      <c r="I39" s="28" t="s">
        <v>188</v>
      </c>
      <c r="J39" s="23" t="s">
        <v>528</v>
      </c>
      <c r="L39" s="15" t="s">
        <v>86</v>
      </c>
      <c r="N39" s="15" t="s">
        <v>86</v>
      </c>
    </row>
    <row r="40" spans="1:14" ht="14.25" customHeight="1" x14ac:dyDescent="0.25">
      <c r="A40" s="15" t="s">
        <v>414</v>
      </c>
      <c r="B40" s="15" t="s">
        <v>62</v>
      </c>
      <c r="C40" s="2" t="s">
        <v>346</v>
      </c>
      <c r="D40" s="10">
        <v>450</v>
      </c>
      <c r="E40" s="10">
        <v>450</v>
      </c>
      <c r="F40" s="20"/>
      <c r="G40" s="21" t="s">
        <v>47</v>
      </c>
      <c r="H40" s="21" t="s">
        <v>282</v>
      </c>
      <c r="I40" s="21" t="s">
        <v>47</v>
      </c>
      <c r="J40" s="23" t="s">
        <v>423</v>
      </c>
      <c r="L40" s="15" t="s">
        <v>62</v>
      </c>
      <c r="M40" s="12"/>
      <c r="N40" s="15" t="s">
        <v>62</v>
      </c>
    </row>
    <row r="41" spans="1:14" ht="14.25" customHeight="1" x14ac:dyDescent="0.25">
      <c r="A41" s="64" t="s">
        <v>283</v>
      </c>
      <c r="B41" s="64" t="s">
        <v>62</v>
      </c>
      <c r="C41" s="116" t="s">
        <v>68</v>
      </c>
      <c r="D41" s="61">
        <v>1289.75</v>
      </c>
      <c r="E41" s="61">
        <v>1289.75</v>
      </c>
      <c r="F41" s="72"/>
      <c r="G41" s="117" t="s">
        <v>47</v>
      </c>
      <c r="H41" s="117" t="s">
        <v>262</v>
      </c>
      <c r="I41" s="117" t="s">
        <v>47</v>
      </c>
      <c r="J41" s="118" t="s">
        <v>543</v>
      </c>
      <c r="L41" s="64" t="s">
        <v>62</v>
      </c>
      <c r="M41" s="115"/>
      <c r="N41" s="64" t="s">
        <v>62</v>
      </c>
    </row>
    <row r="42" spans="1:14" ht="14.25" customHeight="1" x14ac:dyDescent="0.25">
      <c r="C42" s="22"/>
      <c r="D42" s="10">
        <f>SUM(D35:D41)</f>
        <v>2809.75</v>
      </c>
      <c r="E42" s="10">
        <f>SUM(E35:E41)</f>
        <v>2809.75</v>
      </c>
      <c r="I42" s="70"/>
      <c r="J42" s="2" t="s">
        <v>6</v>
      </c>
    </row>
    <row r="43" spans="1:14" ht="14.25" customHeight="1" thickBot="1" x14ac:dyDescent="0.3">
      <c r="C43" s="22"/>
      <c r="D43" s="27"/>
      <c r="E43" s="27"/>
      <c r="I43" s="70"/>
    </row>
    <row r="44" spans="1:14" ht="14.25" customHeight="1" thickBot="1" x14ac:dyDescent="0.3">
      <c r="A44" s="4" t="s">
        <v>89</v>
      </c>
      <c r="B44" s="29" t="s">
        <v>90</v>
      </c>
      <c r="C44" s="5"/>
      <c r="D44" s="6" t="s">
        <v>41</v>
      </c>
      <c r="E44" s="6" t="s">
        <v>42</v>
      </c>
      <c r="F44" s="5"/>
      <c r="G44" s="5"/>
      <c r="H44" s="5"/>
      <c r="I44" s="6"/>
      <c r="J44" s="7"/>
    </row>
    <row r="45" spans="1:14" ht="14.25" customHeight="1" x14ac:dyDescent="0.25">
      <c r="A45" s="2" t="s">
        <v>10</v>
      </c>
      <c r="B45" s="2">
        <f>COUNTIF(B6:B30,"Hole Sponsor")</f>
        <v>14</v>
      </c>
      <c r="D45" s="10">
        <f>SUMIF(B6:B30,"Hole Sponsor",D6:D30)</f>
        <v>5381.4</v>
      </c>
      <c r="E45" s="10">
        <f>SUMIF(B$6:B$30,"Hole Sponsor",E$6:E$30)</f>
        <v>5381</v>
      </c>
      <c r="I45" s="70"/>
    </row>
    <row r="46" spans="1:14" ht="14.25" customHeight="1" x14ac:dyDescent="0.25">
      <c r="A46" s="15" t="s">
        <v>265</v>
      </c>
      <c r="B46" s="2">
        <f>COUNTIF(B6:B30,"Gold Sponsor")</f>
        <v>1</v>
      </c>
      <c r="D46" s="10">
        <f>SUMIF(B6:B30,"Gold Sponsor",D6:D30)</f>
        <v>5000</v>
      </c>
      <c r="E46" s="10">
        <f>SUMIF(B$6:B$30,"Gold Sponsor",E$6:E$30)</f>
        <v>5000</v>
      </c>
      <c r="I46" s="70"/>
    </row>
    <row r="47" spans="1:14" ht="14.25" customHeight="1" x14ac:dyDescent="0.25">
      <c r="A47" s="15" t="s">
        <v>266</v>
      </c>
      <c r="B47" s="2">
        <f>COUNTIF(B6:B30,"Silver Sponsor")</f>
        <v>6</v>
      </c>
      <c r="D47" s="10">
        <f>SUMIF(B6:B30,"Silver Sponsor",D6:D30)</f>
        <v>6500</v>
      </c>
      <c r="E47" s="10">
        <f>SUMIF(B$6:B$30,"Silver Sponsor",E$6:E$30)</f>
        <v>6500</v>
      </c>
      <c r="I47" s="70"/>
    </row>
    <row r="48" spans="1:14" ht="14.25" customHeight="1" x14ac:dyDescent="0.25">
      <c r="A48" s="2" t="s">
        <v>9</v>
      </c>
      <c r="B48" s="2">
        <f>COUNTIF(B6:B30,"Donation")</f>
        <v>4</v>
      </c>
      <c r="D48" s="10">
        <f>SUMIF(B6:B30,"Donation",D6:D30)</f>
        <v>650</v>
      </c>
      <c r="E48" s="10">
        <f>SUMIF(B$6:B$30,"Donation",E$6:E$30)</f>
        <v>650</v>
      </c>
      <c r="I48" s="70"/>
    </row>
    <row r="49" spans="1:27" ht="14.25" customHeight="1" x14ac:dyDescent="0.25">
      <c r="A49" s="2" t="s">
        <v>8</v>
      </c>
      <c r="B49" s="2">
        <f>+COUNTIF(B36:B41,"Special Sponsor")</f>
        <v>2</v>
      </c>
      <c r="C49" s="12"/>
      <c r="D49" s="10">
        <f>+SUMIF(B6:B30,"Special Sponsor",D6:D30)+SUMIF(B35:B41,"Special Sponsor",D35:D41)</f>
        <v>1739.75</v>
      </c>
      <c r="E49" s="10">
        <f>+SUMIF(B6:B30,"Special Sponsor",E6:E30)+SUMIF(B35:B41,"Special Sponsor",E35:E41)</f>
        <v>1739.75</v>
      </c>
      <c r="F49" s="12"/>
      <c r="G49" s="12"/>
      <c r="H49" s="12"/>
      <c r="I49" s="70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ht="14.25" customHeight="1" x14ac:dyDescent="0.25">
      <c r="A50" s="2" t="s">
        <v>11</v>
      </c>
      <c r="B50" s="2">
        <f>COUNTIF(B35:B41,"Food Sponsor")</f>
        <v>2</v>
      </c>
      <c r="D50" s="10">
        <f>SUMIF(B35:B41,"Food Sponsor",D35:D41)</f>
        <v>380</v>
      </c>
      <c r="E50" s="10">
        <f>SUMIF(B$35:B$41,"Food Sponsor",E$35:E$41)</f>
        <v>380</v>
      </c>
      <c r="I50" s="70"/>
    </row>
    <row r="51" spans="1:27" ht="14.25" customHeight="1" x14ac:dyDescent="0.25">
      <c r="A51" s="13" t="s">
        <v>12</v>
      </c>
      <c r="B51" s="13">
        <f>COUNTIF(B35:B41,"Beverage Sponsor")</f>
        <v>3</v>
      </c>
      <c r="C51" s="30"/>
      <c r="D51" s="61">
        <f>SUMIF(B35:B41,"Beverage Sponsor",D35:D41)</f>
        <v>690</v>
      </c>
      <c r="E51" s="61">
        <f>SUMIF(B$35:B$41,"Beverage Sponsor",E$35:E$41)</f>
        <v>690</v>
      </c>
      <c r="F51" s="30"/>
      <c r="G51" s="30"/>
      <c r="H51" s="30"/>
      <c r="I51" s="71"/>
      <c r="J51" s="30"/>
    </row>
    <row r="52" spans="1:27" ht="14.25" customHeight="1" x14ac:dyDescent="0.25">
      <c r="B52">
        <f>SUM(B45:B51)</f>
        <v>32</v>
      </c>
      <c r="D52" s="27">
        <f>SUM(D45:D51)</f>
        <v>20341.150000000001</v>
      </c>
      <c r="E52" s="27">
        <f>SUM(E45:E51)</f>
        <v>20340.75</v>
      </c>
      <c r="I52" s="70"/>
    </row>
    <row r="53" spans="1:27" ht="14.25" customHeight="1" x14ac:dyDescent="0.25">
      <c r="D53" s="74" t="s">
        <v>6</v>
      </c>
      <c r="E53" s="74" t="s">
        <v>6</v>
      </c>
      <c r="I53" s="70"/>
    </row>
    <row r="54" spans="1:27" ht="14.25" customHeight="1" x14ac:dyDescent="0.25">
      <c r="I54" s="70"/>
    </row>
    <row r="55" spans="1:27" ht="14.25" customHeight="1" x14ac:dyDescent="0.25">
      <c r="I55" s="70"/>
    </row>
    <row r="56" spans="1:27" ht="14.25" customHeight="1" x14ac:dyDescent="0.25">
      <c r="I56" s="70"/>
    </row>
    <row r="57" spans="1:27" ht="14.25" customHeight="1" x14ac:dyDescent="0.25">
      <c r="I57" s="70"/>
    </row>
    <row r="58" spans="1:27" ht="14.25" customHeight="1" x14ac:dyDescent="0.25">
      <c r="I58" s="70"/>
    </row>
    <row r="59" spans="1:27" ht="14.25" customHeight="1" x14ac:dyDescent="0.25">
      <c r="I59" s="70"/>
    </row>
    <row r="60" spans="1:27" ht="14.25" customHeight="1" x14ac:dyDescent="0.25">
      <c r="I60" s="70"/>
    </row>
    <row r="61" spans="1:27" ht="14.25" customHeight="1" x14ac:dyDescent="0.25">
      <c r="I61" s="70"/>
    </row>
    <row r="62" spans="1:27" ht="14.25" customHeight="1" x14ac:dyDescent="0.25">
      <c r="I62" s="70"/>
    </row>
    <row r="63" spans="1:27" ht="14.25" customHeight="1" x14ac:dyDescent="0.25">
      <c r="I63" s="70"/>
    </row>
    <row r="64" spans="1:27" ht="14.25" customHeight="1" x14ac:dyDescent="0.25">
      <c r="I64" s="70"/>
    </row>
    <row r="65" spans="9:9" ht="14.25" customHeight="1" x14ac:dyDescent="0.25">
      <c r="I65" s="70"/>
    </row>
    <row r="66" spans="9:9" ht="14.25" customHeight="1" x14ac:dyDescent="0.25">
      <c r="I66" s="70"/>
    </row>
    <row r="67" spans="9:9" ht="14.25" customHeight="1" x14ac:dyDescent="0.25">
      <c r="I67" s="70"/>
    </row>
    <row r="68" spans="9:9" ht="14.25" customHeight="1" x14ac:dyDescent="0.25">
      <c r="I68" s="70"/>
    </row>
    <row r="69" spans="9:9" ht="14.25" customHeight="1" x14ac:dyDescent="0.25">
      <c r="I69" s="70"/>
    </row>
    <row r="70" spans="9:9" ht="14.25" customHeight="1" x14ac:dyDescent="0.25">
      <c r="I70" s="70"/>
    </row>
    <row r="71" spans="9:9" ht="14.25" customHeight="1" x14ac:dyDescent="0.25">
      <c r="I71" s="70"/>
    </row>
    <row r="72" spans="9:9" ht="14.25" customHeight="1" x14ac:dyDescent="0.25">
      <c r="I72" s="70"/>
    </row>
    <row r="73" spans="9:9" ht="14.25" customHeight="1" x14ac:dyDescent="0.25">
      <c r="I73" s="70"/>
    </row>
    <row r="74" spans="9:9" ht="14.25" customHeight="1" x14ac:dyDescent="0.25">
      <c r="I74" s="70"/>
    </row>
    <row r="75" spans="9:9" ht="14.25" customHeight="1" x14ac:dyDescent="0.25">
      <c r="I75" s="70"/>
    </row>
    <row r="76" spans="9:9" ht="14.25" customHeight="1" x14ac:dyDescent="0.25">
      <c r="I76" s="70"/>
    </row>
    <row r="77" spans="9:9" ht="14.25" customHeight="1" x14ac:dyDescent="0.25">
      <c r="I77" s="70"/>
    </row>
    <row r="78" spans="9:9" ht="14.25" customHeight="1" x14ac:dyDescent="0.25">
      <c r="I78" s="70"/>
    </row>
    <row r="79" spans="9:9" ht="14.25" customHeight="1" x14ac:dyDescent="0.25">
      <c r="I79" s="70"/>
    </row>
    <row r="80" spans="9:9" ht="14.25" customHeight="1" x14ac:dyDescent="0.25">
      <c r="I80" s="70"/>
    </row>
    <row r="81" spans="9:9" ht="14.25" customHeight="1" x14ac:dyDescent="0.25">
      <c r="I81" s="70"/>
    </row>
    <row r="82" spans="9:9" ht="14.25" customHeight="1" x14ac:dyDescent="0.25">
      <c r="I82" s="70"/>
    </row>
    <row r="83" spans="9:9" ht="14.25" customHeight="1" x14ac:dyDescent="0.25">
      <c r="I83" s="70"/>
    </row>
    <row r="84" spans="9:9" ht="14.25" customHeight="1" x14ac:dyDescent="0.25">
      <c r="I84" s="70"/>
    </row>
    <row r="85" spans="9:9" ht="14.25" customHeight="1" x14ac:dyDescent="0.25">
      <c r="I85" s="70"/>
    </row>
    <row r="86" spans="9:9" ht="14.25" customHeight="1" x14ac:dyDescent="0.25">
      <c r="I86" s="70"/>
    </row>
    <row r="87" spans="9:9" ht="14.25" customHeight="1" x14ac:dyDescent="0.25">
      <c r="I87" s="70"/>
    </row>
    <row r="88" spans="9:9" ht="14.25" customHeight="1" x14ac:dyDescent="0.25">
      <c r="I88" s="70"/>
    </row>
    <row r="89" spans="9:9" ht="14.25" customHeight="1" x14ac:dyDescent="0.25">
      <c r="I89" s="70"/>
    </row>
    <row r="90" spans="9:9" ht="14.25" customHeight="1" x14ac:dyDescent="0.25">
      <c r="I90" s="70"/>
    </row>
    <row r="91" spans="9:9" ht="14.25" customHeight="1" x14ac:dyDescent="0.25">
      <c r="I91" s="70"/>
    </row>
    <row r="92" spans="9:9" ht="14.25" customHeight="1" x14ac:dyDescent="0.25">
      <c r="I92" s="70"/>
    </row>
    <row r="93" spans="9:9" ht="14.25" customHeight="1" x14ac:dyDescent="0.25">
      <c r="I93" s="70"/>
    </row>
    <row r="94" spans="9:9" ht="14.25" customHeight="1" x14ac:dyDescent="0.25">
      <c r="I94" s="70"/>
    </row>
    <row r="95" spans="9:9" ht="14.25" customHeight="1" x14ac:dyDescent="0.25">
      <c r="I95" s="70"/>
    </row>
    <row r="96" spans="9:9" ht="14.25" customHeight="1" x14ac:dyDescent="0.25">
      <c r="I96" s="70"/>
    </row>
    <row r="97" spans="9:9" ht="14.25" customHeight="1" x14ac:dyDescent="0.25">
      <c r="I97" s="70"/>
    </row>
    <row r="98" spans="9:9" ht="14.25" customHeight="1" x14ac:dyDescent="0.25">
      <c r="I98" s="70"/>
    </row>
    <row r="99" spans="9:9" ht="14.25" customHeight="1" x14ac:dyDescent="0.25">
      <c r="I99" s="70"/>
    </row>
    <row r="100" spans="9:9" ht="14.25" customHeight="1" x14ac:dyDescent="0.25">
      <c r="I100" s="70"/>
    </row>
    <row r="101" spans="9:9" ht="14.25" customHeight="1" x14ac:dyDescent="0.25">
      <c r="I101" s="70"/>
    </row>
    <row r="102" spans="9:9" ht="14.25" customHeight="1" x14ac:dyDescent="0.25">
      <c r="I102" s="70"/>
    </row>
    <row r="103" spans="9:9" ht="14.25" customHeight="1" x14ac:dyDescent="0.25">
      <c r="I103" s="70"/>
    </row>
    <row r="104" spans="9:9" ht="14.25" customHeight="1" x14ac:dyDescent="0.25">
      <c r="I104" s="70"/>
    </row>
    <row r="105" spans="9:9" ht="14.25" customHeight="1" x14ac:dyDescent="0.25">
      <c r="I105" s="70"/>
    </row>
    <row r="106" spans="9:9" ht="14.25" customHeight="1" x14ac:dyDescent="0.25">
      <c r="I106" s="70"/>
    </row>
    <row r="107" spans="9:9" ht="14.25" customHeight="1" x14ac:dyDescent="0.25">
      <c r="I107" s="70"/>
    </row>
    <row r="108" spans="9:9" ht="14.25" customHeight="1" x14ac:dyDescent="0.25">
      <c r="I108" s="70"/>
    </row>
    <row r="109" spans="9:9" ht="14.25" customHeight="1" x14ac:dyDescent="0.25">
      <c r="I109" s="70"/>
    </row>
    <row r="110" spans="9:9" ht="14.25" customHeight="1" x14ac:dyDescent="0.25">
      <c r="I110" s="70"/>
    </row>
    <row r="111" spans="9:9" ht="14.25" customHeight="1" x14ac:dyDescent="0.25">
      <c r="I111" s="70"/>
    </row>
    <row r="112" spans="9:9" ht="14.25" customHeight="1" x14ac:dyDescent="0.25">
      <c r="I112" s="70"/>
    </row>
    <row r="113" spans="9:9" ht="14.25" customHeight="1" x14ac:dyDescent="0.25">
      <c r="I113" s="70"/>
    </row>
    <row r="114" spans="9:9" ht="14.25" customHeight="1" x14ac:dyDescent="0.25">
      <c r="I114" s="70"/>
    </row>
    <row r="115" spans="9:9" ht="14.25" customHeight="1" x14ac:dyDescent="0.25">
      <c r="I115" s="70"/>
    </row>
    <row r="116" spans="9:9" ht="14.25" customHeight="1" x14ac:dyDescent="0.25">
      <c r="I116" s="70"/>
    </row>
    <row r="117" spans="9:9" ht="14.25" customHeight="1" x14ac:dyDescent="0.25">
      <c r="I117" s="70"/>
    </row>
    <row r="118" spans="9:9" ht="14.25" customHeight="1" x14ac:dyDescent="0.25">
      <c r="I118" s="70"/>
    </row>
    <row r="119" spans="9:9" ht="14.25" customHeight="1" x14ac:dyDescent="0.25">
      <c r="I119" s="70"/>
    </row>
    <row r="120" spans="9:9" ht="14.25" customHeight="1" x14ac:dyDescent="0.25">
      <c r="I120" s="70"/>
    </row>
    <row r="121" spans="9:9" ht="14.25" customHeight="1" x14ac:dyDescent="0.25">
      <c r="I121" s="70"/>
    </row>
    <row r="122" spans="9:9" ht="14.25" customHeight="1" x14ac:dyDescent="0.25">
      <c r="I122" s="70"/>
    </row>
    <row r="123" spans="9:9" ht="14.25" customHeight="1" x14ac:dyDescent="0.25">
      <c r="I123" s="70"/>
    </row>
    <row r="124" spans="9:9" ht="14.25" customHeight="1" x14ac:dyDescent="0.25">
      <c r="I124" s="70"/>
    </row>
    <row r="125" spans="9:9" ht="14.25" customHeight="1" x14ac:dyDescent="0.25">
      <c r="I125" s="70"/>
    </row>
    <row r="126" spans="9:9" ht="14.25" customHeight="1" x14ac:dyDescent="0.25">
      <c r="I126" s="70"/>
    </row>
    <row r="127" spans="9:9" ht="14.25" customHeight="1" x14ac:dyDescent="0.25">
      <c r="I127" s="70"/>
    </row>
    <row r="128" spans="9:9" ht="14.25" customHeight="1" x14ac:dyDescent="0.25">
      <c r="I128" s="70"/>
    </row>
    <row r="129" spans="9:9" ht="14.25" customHeight="1" x14ac:dyDescent="0.25">
      <c r="I129" s="70"/>
    </row>
    <row r="130" spans="9:9" ht="14.25" customHeight="1" x14ac:dyDescent="0.25">
      <c r="I130" s="70"/>
    </row>
    <row r="131" spans="9:9" ht="14.25" customHeight="1" x14ac:dyDescent="0.25">
      <c r="I131" s="70"/>
    </row>
    <row r="132" spans="9:9" ht="14.25" customHeight="1" x14ac:dyDescent="0.25">
      <c r="I132" s="70"/>
    </row>
    <row r="133" spans="9:9" ht="14.25" customHeight="1" x14ac:dyDescent="0.25">
      <c r="I133" s="70"/>
    </row>
    <row r="134" spans="9:9" ht="14.25" customHeight="1" x14ac:dyDescent="0.25">
      <c r="I134" s="70"/>
    </row>
    <row r="135" spans="9:9" ht="14.25" customHeight="1" x14ac:dyDescent="0.25">
      <c r="I135" s="70"/>
    </row>
    <row r="136" spans="9:9" ht="14.25" customHeight="1" x14ac:dyDescent="0.25">
      <c r="I136" s="70"/>
    </row>
    <row r="137" spans="9:9" ht="14.25" customHeight="1" x14ac:dyDescent="0.25">
      <c r="I137" s="70"/>
    </row>
    <row r="138" spans="9:9" ht="14.25" customHeight="1" x14ac:dyDescent="0.25">
      <c r="I138" s="70"/>
    </row>
    <row r="139" spans="9:9" ht="14.25" customHeight="1" x14ac:dyDescent="0.25">
      <c r="I139" s="70"/>
    </row>
    <row r="140" spans="9:9" ht="14.25" customHeight="1" x14ac:dyDescent="0.25">
      <c r="I140" s="70"/>
    </row>
    <row r="141" spans="9:9" ht="14.25" customHeight="1" x14ac:dyDescent="0.25">
      <c r="I141" s="70"/>
    </row>
    <row r="142" spans="9:9" ht="14.25" customHeight="1" x14ac:dyDescent="0.25">
      <c r="I142" s="70"/>
    </row>
    <row r="143" spans="9:9" ht="14.25" customHeight="1" x14ac:dyDescent="0.25">
      <c r="I143" s="70"/>
    </row>
    <row r="144" spans="9:9" ht="14.25" customHeight="1" x14ac:dyDescent="0.25">
      <c r="I144" s="70"/>
    </row>
    <row r="145" spans="9:9" ht="14.25" customHeight="1" x14ac:dyDescent="0.25">
      <c r="I145" s="70"/>
    </row>
    <row r="146" spans="9:9" ht="14.25" customHeight="1" x14ac:dyDescent="0.25">
      <c r="I146" s="70"/>
    </row>
    <row r="147" spans="9:9" ht="14.25" customHeight="1" x14ac:dyDescent="0.25">
      <c r="I147" s="70"/>
    </row>
    <row r="148" spans="9:9" ht="14.25" customHeight="1" x14ac:dyDescent="0.25">
      <c r="I148" s="70"/>
    </row>
    <row r="149" spans="9:9" ht="14.25" customHeight="1" x14ac:dyDescent="0.25">
      <c r="I149" s="70"/>
    </row>
    <row r="150" spans="9:9" ht="14.25" customHeight="1" x14ac:dyDescent="0.25">
      <c r="I150" s="70"/>
    </row>
    <row r="151" spans="9:9" ht="14.25" customHeight="1" x14ac:dyDescent="0.25">
      <c r="I151" s="70"/>
    </row>
    <row r="152" spans="9:9" ht="14.25" customHeight="1" x14ac:dyDescent="0.25">
      <c r="I152" s="70"/>
    </row>
    <row r="153" spans="9:9" ht="14.25" customHeight="1" x14ac:dyDescent="0.25">
      <c r="I153" s="70"/>
    </row>
    <row r="154" spans="9:9" ht="14.25" customHeight="1" x14ac:dyDescent="0.25">
      <c r="I154" s="70"/>
    </row>
    <row r="155" spans="9:9" ht="14.25" customHeight="1" x14ac:dyDescent="0.25">
      <c r="I155" s="70"/>
    </row>
    <row r="156" spans="9:9" ht="14.25" customHeight="1" x14ac:dyDescent="0.25">
      <c r="I156" s="70"/>
    </row>
    <row r="157" spans="9:9" ht="14.25" customHeight="1" x14ac:dyDescent="0.25">
      <c r="I157" s="70"/>
    </row>
    <row r="158" spans="9:9" ht="14.25" customHeight="1" x14ac:dyDescent="0.25">
      <c r="I158" s="70"/>
    </row>
    <row r="159" spans="9:9" ht="14.25" customHeight="1" x14ac:dyDescent="0.25">
      <c r="I159" s="70"/>
    </row>
    <row r="160" spans="9:9" ht="14.25" customHeight="1" x14ac:dyDescent="0.25">
      <c r="I160" s="70"/>
    </row>
    <row r="161" spans="9:9" ht="14.25" customHeight="1" x14ac:dyDescent="0.25">
      <c r="I161" s="70"/>
    </row>
    <row r="162" spans="9:9" ht="14.25" customHeight="1" x14ac:dyDescent="0.25">
      <c r="I162" s="70"/>
    </row>
    <row r="163" spans="9:9" ht="14.25" customHeight="1" x14ac:dyDescent="0.25">
      <c r="I163" s="70"/>
    </row>
    <row r="164" spans="9:9" ht="14.25" customHeight="1" x14ac:dyDescent="0.25">
      <c r="I164" s="70"/>
    </row>
    <row r="165" spans="9:9" ht="14.25" customHeight="1" x14ac:dyDescent="0.25">
      <c r="I165" s="70"/>
    </row>
    <row r="166" spans="9:9" ht="14.25" customHeight="1" x14ac:dyDescent="0.25">
      <c r="I166" s="70"/>
    </row>
    <row r="167" spans="9:9" ht="14.25" customHeight="1" x14ac:dyDescent="0.25">
      <c r="I167" s="70"/>
    </row>
    <row r="168" spans="9:9" ht="14.25" customHeight="1" x14ac:dyDescent="0.25">
      <c r="I168" s="70"/>
    </row>
    <row r="169" spans="9:9" ht="14.25" customHeight="1" x14ac:dyDescent="0.25">
      <c r="I169" s="70"/>
    </row>
    <row r="170" spans="9:9" ht="14.25" customHeight="1" x14ac:dyDescent="0.25">
      <c r="I170" s="70"/>
    </row>
    <row r="171" spans="9:9" ht="14.25" customHeight="1" x14ac:dyDescent="0.25">
      <c r="I171" s="70"/>
    </row>
    <row r="172" spans="9:9" ht="14.25" customHeight="1" x14ac:dyDescent="0.25">
      <c r="I172" s="70"/>
    </row>
    <row r="173" spans="9:9" ht="14.25" customHeight="1" x14ac:dyDescent="0.25">
      <c r="I173" s="70"/>
    </row>
    <row r="174" spans="9:9" ht="14.25" customHeight="1" x14ac:dyDescent="0.25">
      <c r="I174" s="70"/>
    </row>
    <row r="175" spans="9:9" ht="14.25" customHeight="1" x14ac:dyDescent="0.25">
      <c r="I175" s="70"/>
    </row>
    <row r="176" spans="9:9" ht="14.25" customHeight="1" x14ac:dyDescent="0.25">
      <c r="I176" s="70"/>
    </row>
    <row r="177" spans="9:9" ht="14.25" customHeight="1" x14ac:dyDescent="0.25">
      <c r="I177" s="70"/>
    </row>
    <row r="178" spans="9:9" ht="14.25" customHeight="1" x14ac:dyDescent="0.25">
      <c r="I178" s="70"/>
    </row>
    <row r="179" spans="9:9" ht="14.25" customHeight="1" x14ac:dyDescent="0.25">
      <c r="I179" s="70"/>
    </row>
    <row r="180" spans="9:9" ht="14.25" customHeight="1" x14ac:dyDescent="0.25">
      <c r="I180" s="70"/>
    </row>
    <row r="181" spans="9:9" ht="14.25" customHeight="1" x14ac:dyDescent="0.25">
      <c r="I181" s="70"/>
    </row>
    <row r="182" spans="9:9" ht="14.25" customHeight="1" x14ac:dyDescent="0.25">
      <c r="I182" s="70"/>
    </row>
    <row r="183" spans="9:9" ht="14.25" customHeight="1" x14ac:dyDescent="0.25">
      <c r="I183" s="70"/>
    </row>
    <row r="184" spans="9:9" ht="14.25" customHeight="1" x14ac:dyDescent="0.25">
      <c r="I184" s="70"/>
    </row>
    <row r="185" spans="9:9" ht="14.25" customHeight="1" x14ac:dyDescent="0.25">
      <c r="I185" s="70"/>
    </row>
    <row r="186" spans="9:9" ht="14.25" customHeight="1" x14ac:dyDescent="0.25">
      <c r="I186" s="70"/>
    </row>
    <row r="187" spans="9:9" ht="14.25" customHeight="1" x14ac:dyDescent="0.25">
      <c r="I187" s="70"/>
    </row>
    <row r="188" spans="9:9" ht="14.25" customHeight="1" x14ac:dyDescent="0.25">
      <c r="I188" s="70"/>
    </row>
    <row r="189" spans="9:9" ht="14.25" customHeight="1" x14ac:dyDescent="0.25">
      <c r="I189" s="70"/>
    </row>
    <row r="190" spans="9:9" ht="14.25" customHeight="1" x14ac:dyDescent="0.25">
      <c r="I190" s="70"/>
    </row>
    <row r="191" spans="9:9" ht="14.25" customHeight="1" x14ac:dyDescent="0.25">
      <c r="I191" s="70"/>
    </row>
    <row r="192" spans="9:9" ht="14.25" customHeight="1" x14ac:dyDescent="0.25">
      <c r="I192" s="70"/>
    </row>
    <row r="193" spans="9:9" ht="14.25" customHeight="1" x14ac:dyDescent="0.25">
      <c r="I193" s="70"/>
    </row>
    <row r="194" spans="9:9" ht="14.25" customHeight="1" x14ac:dyDescent="0.25">
      <c r="I194" s="70"/>
    </row>
    <row r="195" spans="9:9" ht="14.25" customHeight="1" x14ac:dyDescent="0.25">
      <c r="I195" s="70"/>
    </row>
    <row r="196" spans="9:9" ht="14.25" customHeight="1" x14ac:dyDescent="0.25">
      <c r="I196" s="70"/>
    </row>
    <row r="197" spans="9:9" ht="14.25" customHeight="1" x14ac:dyDescent="0.25">
      <c r="I197" s="70"/>
    </row>
    <row r="198" spans="9:9" ht="14.25" customHeight="1" x14ac:dyDescent="0.25">
      <c r="I198" s="70"/>
    </row>
    <row r="199" spans="9:9" ht="14.25" customHeight="1" x14ac:dyDescent="0.25">
      <c r="I199" s="70"/>
    </row>
    <row r="200" spans="9:9" ht="14.25" customHeight="1" x14ac:dyDescent="0.25">
      <c r="I200" s="70"/>
    </row>
    <row r="201" spans="9:9" ht="14.25" customHeight="1" x14ac:dyDescent="0.25">
      <c r="I201" s="70"/>
    </row>
    <row r="202" spans="9:9" ht="14.25" customHeight="1" x14ac:dyDescent="0.25">
      <c r="I202" s="70"/>
    </row>
    <row r="203" spans="9:9" ht="14.25" customHeight="1" x14ac:dyDescent="0.25">
      <c r="I203" s="70"/>
    </row>
    <row r="204" spans="9:9" ht="14.25" customHeight="1" x14ac:dyDescent="0.25">
      <c r="I204" s="70"/>
    </row>
    <row r="205" spans="9:9" ht="14.25" customHeight="1" x14ac:dyDescent="0.25">
      <c r="I205" s="70"/>
    </row>
    <row r="206" spans="9:9" ht="14.25" customHeight="1" x14ac:dyDescent="0.25">
      <c r="I206" s="70"/>
    </row>
    <row r="207" spans="9:9" ht="14.25" customHeight="1" x14ac:dyDescent="0.25">
      <c r="I207" s="70"/>
    </row>
    <row r="208" spans="9:9" ht="14.25" customHeight="1" x14ac:dyDescent="0.25">
      <c r="I208" s="70"/>
    </row>
    <row r="209" spans="9:9" ht="14.25" customHeight="1" x14ac:dyDescent="0.25">
      <c r="I209" s="70"/>
    </row>
    <row r="210" spans="9:9" ht="14.25" customHeight="1" x14ac:dyDescent="0.25">
      <c r="I210" s="70"/>
    </row>
    <row r="211" spans="9:9" ht="14.25" customHeight="1" x14ac:dyDescent="0.25">
      <c r="I211" s="70"/>
    </row>
    <row r="212" spans="9:9" ht="14.25" customHeight="1" x14ac:dyDescent="0.25">
      <c r="I212" s="70"/>
    </row>
    <row r="213" spans="9:9" ht="14.25" customHeight="1" x14ac:dyDescent="0.25">
      <c r="I213" s="70"/>
    </row>
    <row r="214" spans="9:9" ht="14.25" customHeight="1" x14ac:dyDescent="0.25">
      <c r="I214" s="70"/>
    </row>
    <row r="215" spans="9:9" ht="14.25" customHeight="1" x14ac:dyDescent="0.25">
      <c r="I215" s="70"/>
    </row>
    <row r="216" spans="9:9" ht="14.25" customHeight="1" x14ac:dyDescent="0.25">
      <c r="I216" s="70"/>
    </row>
    <row r="217" spans="9:9" ht="14.25" customHeight="1" x14ac:dyDescent="0.25">
      <c r="I217" s="70"/>
    </row>
    <row r="218" spans="9:9" ht="14.25" customHeight="1" x14ac:dyDescent="0.25">
      <c r="I218" s="70"/>
    </row>
    <row r="219" spans="9:9" ht="14.25" customHeight="1" x14ac:dyDescent="0.25">
      <c r="I219" s="70"/>
    </row>
    <row r="220" spans="9:9" ht="14.25" customHeight="1" x14ac:dyDescent="0.25">
      <c r="I220" s="70"/>
    </row>
    <row r="221" spans="9:9" ht="14.25" customHeight="1" x14ac:dyDescent="0.25">
      <c r="I221" s="70"/>
    </row>
    <row r="222" spans="9:9" ht="14.25" customHeight="1" x14ac:dyDescent="0.25">
      <c r="I222" s="70"/>
    </row>
    <row r="223" spans="9:9" ht="14.25" customHeight="1" x14ac:dyDescent="0.25">
      <c r="I223" s="70"/>
    </row>
    <row r="224" spans="9:9" ht="14.25" customHeight="1" x14ac:dyDescent="0.25">
      <c r="I224" s="70"/>
    </row>
    <row r="225" spans="9:9" ht="14.25" customHeight="1" x14ac:dyDescent="0.25">
      <c r="I225" s="70"/>
    </row>
    <row r="226" spans="9:9" ht="14.25" customHeight="1" x14ac:dyDescent="0.25">
      <c r="I226" s="70"/>
    </row>
    <row r="227" spans="9:9" ht="14.25" customHeight="1" x14ac:dyDescent="0.25">
      <c r="I227" s="70"/>
    </row>
    <row r="228" spans="9:9" ht="14.25" customHeight="1" x14ac:dyDescent="0.25">
      <c r="I228" s="70"/>
    </row>
    <row r="229" spans="9:9" ht="14.25" customHeight="1" x14ac:dyDescent="0.25">
      <c r="I229" s="70"/>
    </row>
    <row r="230" spans="9:9" ht="14.25" customHeight="1" x14ac:dyDescent="0.25">
      <c r="I230" s="70"/>
    </row>
    <row r="231" spans="9:9" ht="14.25" customHeight="1" x14ac:dyDescent="0.25">
      <c r="I231" s="70"/>
    </row>
    <row r="232" spans="9:9" ht="14.25" customHeight="1" x14ac:dyDescent="0.25">
      <c r="I232" s="70"/>
    </row>
    <row r="233" spans="9:9" ht="14.25" customHeight="1" x14ac:dyDescent="0.25">
      <c r="I233" s="70"/>
    </row>
    <row r="234" spans="9:9" ht="14.25" customHeight="1" x14ac:dyDescent="0.25">
      <c r="I234" s="70"/>
    </row>
    <row r="235" spans="9:9" ht="14.25" customHeight="1" x14ac:dyDescent="0.25">
      <c r="I235" s="70"/>
    </row>
    <row r="236" spans="9:9" ht="14.25" customHeight="1" x14ac:dyDescent="0.25">
      <c r="I236" s="70"/>
    </row>
    <row r="237" spans="9:9" ht="14.25" customHeight="1" x14ac:dyDescent="0.25">
      <c r="I237" s="70"/>
    </row>
    <row r="238" spans="9:9" ht="14.25" customHeight="1" x14ac:dyDescent="0.25">
      <c r="I238" s="70"/>
    </row>
    <row r="239" spans="9:9" ht="14.25" customHeight="1" x14ac:dyDescent="0.25">
      <c r="I239" s="70"/>
    </row>
    <row r="240" spans="9:9" ht="14.25" customHeight="1" x14ac:dyDescent="0.25">
      <c r="I240" s="70"/>
    </row>
    <row r="241" spans="9:9" ht="14.25" customHeight="1" x14ac:dyDescent="0.25">
      <c r="I241" s="70"/>
    </row>
    <row r="242" spans="9:9" ht="14.25" customHeight="1" x14ac:dyDescent="0.25">
      <c r="I242" s="70"/>
    </row>
    <row r="243" spans="9:9" ht="14.25" customHeight="1" x14ac:dyDescent="0.25">
      <c r="I243" s="70"/>
    </row>
    <row r="244" spans="9:9" ht="14.25" customHeight="1" x14ac:dyDescent="0.25">
      <c r="I244" s="70"/>
    </row>
    <row r="245" spans="9:9" ht="14.25" customHeight="1" x14ac:dyDescent="0.25">
      <c r="I245" s="70"/>
    </row>
    <row r="246" spans="9:9" ht="14.25" customHeight="1" x14ac:dyDescent="0.25">
      <c r="I246" s="70"/>
    </row>
    <row r="247" spans="9:9" ht="14.25" customHeight="1" x14ac:dyDescent="0.25">
      <c r="I247" s="70"/>
    </row>
    <row r="248" spans="9:9" ht="14.25" customHeight="1" x14ac:dyDescent="0.25">
      <c r="I248" s="70"/>
    </row>
    <row r="249" spans="9:9" ht="14.25" customHeight="1" x14ac:dyDescent="0.25">
      <c r="I249" s="70"/>
    </row>
    <row r="250" spans="9:9" ht="14.25" customHeight="1" x14ac:dyDescent="0.25">
      <c r="I250" s="70"/>
    </row>
    <row r="251" spans="9:9" ht="14.25" customHeight="1" x14ac:dyDescent="0.25">
      <c r="I251" s="70"/>
    </row>
    <row r="252" spans="9:9" ht="14.25" customHeight="1" x14ac:dyDescent="0.25">
      <c r="I252" s="70"/>
    </row>
    <row r="253" spans="9:9" ht="14.25" customHeight="1" x14ac:dyDescent="0.25">
      <c r="I253" s="70"/>
    </row>
    <row r="254" spans="9:9" ht="14.25" customHeight="1" x14ac:dyDescent="0.25">
      <c r="I254" s="70"/>
    </row>
    <row r="255" spans="9:9" ht="14.25" customHeight="1" x14ac:dyDescent="0.25">
      <c r="I255" s="70"/>
    </row>
    <row r="256" spans="9:9" ht="14.25" customHeight="1" x14ac:dyDescent="0.25">
      <c r="I256" s="70"/>
    </row>
    <row r="257" spans="9:9" ht="14.25" customHeight="1" x14ac:dyDescent="0.25">
      <c r="I257" s="70"/>
    </row>
    <row r="258" spans="9:9" ht="14.25" customHeight="1" x14ac:dyDescent="0.25">
      <c r="I258" s="70"/>
    </row>
    <row r="259" spans="9:9" ht="14.25" customHeight="1" x14ac:dyDescent="0.25">
      <c r="I259" s="70"/>
    </row>
    <row r="260" spans="9:9" ht="14.25" customHeight="1" x14ac:dyDescent="0.25">
      <c r="I260" s="70"/>
    </row>
    <row r="261" spans="9:9" ht="14.25" customHeight="1" x14ac:dyDescent="0.25">
      <c r="I261" s="70"/>
    </row>
    <row r="262" spans="9:9" ht="14.25" customHeight="1" x14ac:dyDescent="0.25">
      <c r="I262" s="70"/>
    </row>
    <row r="263" spans="9:9" ht="14.25" customHeight="1" x14ac:dyDescent="0.25">
      <c r="I263" s="70"/>
    </row>
    <row r="264" spans="9:9" ht="14.25" customHeight="1" x14ac:dyDescent="0.25">
      <c r="I264" s="70"/>
    </row>
    <row r="265" spans="9:9" ht="14.25" customHeight="1" x14ac:dyDescent="0.25">
      <c r="I265" s="70"/>
    </row>
    <row r="266" spans="9:9" ht="14.25" customHeight="1" x14ac:dyDescent="0.25">
      <c r="I266" s="70"/>
    </row>
    <row r="267" spans="9:9" ht="14.25" customHeight="1" x14ac:dyDescent="0.25">
      <c r="I267" s="70"/>
    </row>
    <row r="268" spans="9:9" ht="14.25" customHeight="1" x14ac:dyDescent="0.25">
      <c r="I268" s="70"/>
    </row>
    <row r="269" spans="9:9" ht="14.25" customHeight="1" x14ac:dyDescent="0.25">
      <c r="I269" s="70"/>
    </row>
    <row r="270" spans="9:9" ht="14.25" customHeight="1" x14ac:dyDescent="0.25">
      <c r="I270" s="70"/>
    </row>
    <row r="271" spans="9:9" ht="14.25" customHeight="1" x14ac:dyDescent="0.25">
      <c r="I271" s="70"/>
    </row>
    <row r="272" spans="9:9" ht="14.25" customHeight="1" x14ac:dyDescent="0.25">
      <c r="I272" s="70"/>
    </row>
    <row r="273" spans="9:9" ht="14.25" customHeight="1" x14ac:dyDescent="0.25">
      <c r="I273" s="70"/>
    </row>
    <row r="274" spans="9:9" ht="14.25" customHeight="1" x14ac:dyDescent="0.25">
      <c r="I274" s="70"/>
    </row>
    <row r="275" spans="9:9" ht="14.25" customHeight="1" x14ac:dyDescent="0.25">
      <c r="I275" s="70"/>
    </row>
    <row r="276" spans="9:9" ht="14.25" customHeight="1" x14ac:dyDescent="0.25">
      <c r="I276" s="70"/>
    </row>
    <row r="277" spans="9:9" ht="14.25" customHeight="1" x14ac:dyDescent="0.25">
      <c r="I277" s="70"/>
    </row>
    <row r="278" spans="9:9" ht="14.25" customHeight="1" x14ac:dyDescent="0.25">
      <c r="I278" s="70"/>
    </row>
    <row r="279" spans="9:9" ht="14.25" customHeight="1" x14ac:dyDescent="0.25">
      <c r="I279" s="70"/>
    </row>
    <row r="280" spans="9:9" ht="14.25" customHeight="1" x14ac:dyDescent="0.25">
      <c r="I280" s="70"/>
    </row>
    <row r="281" spans="9:9" ht="14.25" customHeight="1" x14ac:dyDescent="0.25">
      <c r="I281" s="70"/>
    </row>
    <row r="282" spans="9:9" ht="14.25" customHeight="1" x14ac:dyDescent="0.25">
      <c r="I282" s="70"/>
    </row>
    <row r="283" spans="9:9" ht="14.25" customHeight="1" x14ac:dyDescent="0.25">
      <c r="I283" s="70"/>
    </row>
    <row r="284" spans="9:9" ht="14.25" customHeight="1" x14ac:dyDescent="0.25">
      <c r="I284" s="70"/>
    </row>
    <row r="285" spans="9:9" ht="14.25" customHeight="1" x14ac:dyDescent="0.25">
      <c r="I285" s="70"/>
    </row>
    <row r="286" spans="9:9" ht="14.25" customHeight="1" x14ac:dyDescent="0.25">
      <c r="I286" s="70"/>
    </row>
    <row r="287" spans="9:9" ht="14.25" customHeight="1" x14ac:dyDescent="0.25">
      <c r="I287" s="70"/>
    </row>
    <row r="288" spans="9:9" ht="14.25" customHeight="1" x14ac:dyDescent="0.25">
      <c r="I288" s="70"/>
    </row>
    <row r="289" spans="9:9" ht="14.25" customHeight="1" x14ac:dyDescent="0.25">
      <c r="I289" s="70"/>
    </row>
    <row r="290" spans="9:9" ht="14.25" customHeight="1" x14ac:dyDescent="0.25">
      <c r="I290" s="70"/>
    </row>
    <row r="291" spans="9:9" ht="14.25" customHeight="1" x14ac:dyDescent="0.25">
      <c r="I291" s="70"/>
    </row>
    <row r="292" spans="9:9" ht="14.25" customHeight="1" x14ac:dyDescent="0.25">
      <c r="I292" s="70"/>
    </row>
    <row r="293" spans="9:9" ht="14.25" customHeight="1" x14ac:dyDescent="0.25">
      <c r="I293" s="70"/>
    </row>
    <row r="294" spans="9:9" ht="14.25" customHeight="1" x14ac:dyDescent="0.25">
      <c r="I294" s="70"/>
    </row>
    <row r="295" spans="9:9" ht="14.25" customHeight="1" x14ac:dyDescent="0.25">
      <c r="I295" s="70"/>
    </row>
    <row r="296" spans="9:9" ht="14.25" customHeight="1" x14ac:dyDescent="0.25">
      <c r="I296" s="70"/>
    </row>
    <row r="297" spans="9:9" ht="14.25" customHeight="1" x14ac:dyDescent="0.25">
      <c r="I297" s="70"/>
    </row>
    <row r="298" spans="9:9" ht="14.25" customHeight="1" x14ac:dyDescent="0.25">
      <c r="I298" s="70"/>
    </row>
    <row r="299" spans="9:9" ht="14.25" customHeight="1" x14ac:dyDescent="0.25">
      <c r="I299" s="70"/>
    </row>
    <row r="300" spans="9:9" ht="14.25" customHeight="1" x14ac:dyDescent="0.25">
      <c r="I300" s="70"/>
    </row>
    <row r="301" spans="9:9" ht="14.25" customHeight="1" x14ac:dyDescent="0.25">
      <c r="I301" s="70"/>
    </row>
    <row r="302" spans="9:9" ht="14.25" customHeight="1" x14ac:dyDescent="0.25">
      <c r="I302" s="70"/>
    </row>
    <row r="303" spans="9:9" ht="14.25" customHeight="1" x14ac:dyDescent="0.25">
      <c r="I303" s="70"/>
    </row>
    <row r="304" spans="9:9" ht="14.25" customHeight="1" x14ac:dyDescent="0.25">
      <c r="I304" s="70"/>
    </row>
    <row r="305" spans="9:9" ht="14.25" customHeight="1" x14ac:dyDescent="0.25">
      <c r="I305" s="70"/>
    </row>
    <row r="306" spans="9:9" ht="14.25" customHeight="1" x14ac:dyDescent="0.25">
      <c r="I306" s="70"/>
    </row>
    <row r="307" spans="9:9" ht="14.25" customHeight="1" x14ac:dyDescent="0.25">
      <c r="I307" s="70"/>
    </row>
    <row r="308" spans="9:9" ht="14.25" customHeight="1" x14ac:dyDescent="0.25">
      <c r="I308" s="70"/>
    </row>
    <row r="309" spans="9:9" ht="14.25" customHeight="1" x14ac:dyDescent="0.25">
      <c r="I309" s="70"/>
    </row>
    <row r="310" spans="9:9" ht="14.25" customHeight="1" x14ac:dyDescent="0.25">
      <c r="I310" s="70"/>
    </row>
    <row r="311" spans="9:9" ht="14.25" customHeight="1" x14ac:dyDescent="0.25">
      <c r="I311" s="70"/>
    </row>
    <row r="312" spans="9:9" ht="14.25" customHeight="1" x14ac:dyDescent="0.25">
      <c r="I312" s="70"/>
    </row>
    <row r="313" spans="9:9" ht="14.25" customHeight="1" x14ac:dyDescent="0.25">
      <c r="I313" s="70"/>
    </row>
    <row r="314" spans="9:9" ht="14.25" customHeight="1" x14ac:dyDescent="0.25">
      <c r="I314" s="70"/>
    </row>
    <row r="315" spans="9:9" ht="14.25" customHeight="1" x14ac:dyDescent="0.25">
      <c r="I315" s="70"/>
    </row>
    <row r="316" spans="9:9" ht="14.25" customHeight="1" x14ac:dyDescent="0.25">
      <c r="I316" s="70"/>
    </row>
    <row r="317" spans="9:9" ht="14.25" customHeight="1" x14ac:dyDescent="0.25">
      <c r="I317" s="70"/>
    </row>
    <row r="318" spans="9:9" ht="14.25" customHeight="1" x14ac:dyDescent="0.25">
      <c r="I318" s="70"/>
    </row>
    <row r="319" spans="9:9" ht="14.25" customHeight="1" x14ac:dyDescent="0.25">
      <c r="I319" s="70"/>
    </row>
    <row r="320" spans="9:9" ht="14.25" customHeight="1" x14ac:dyDescent="0.25">
      <c r="I320" s="70"/>
    </row>
    <row r="321" spans="9:9" ht="14.25" customHeight="1" x14ac:dyDescent="0.25">
      <c r="I321" s="70"/>
    </row>
    <row r="322" spans="9:9" ht="14.25" customHeight="1" x14ac:dyDescent="0.25">
      <c r="I322" s="70"/>
    </row>
    <row r="323" spans="9:9" ht="14.25" customHeight="1" x14ac:dyDescent="0.25">
      <c r="I323" s="70"/>
    </row>
    <row r="324" spans="9:9" ht="14.25" customHeight="1" x14ac:dyDescent="0.25">
      <c r="I324" s="70"/>
    </row>
    <row r="325" spans="9:9" ht="14.25" customHeight="1" x14ac:dyDescent="0.25">
      <c r="I325" s="70"/>
    </row>
    <row r="326" spans="9:9" ht="14.25" customHeight="1" x14ac:dyDescent="0.25">
      <c r="I326" s="70"/>
    </row>
    <row r="327" spans="9:9" ht="14.25" customHeight="1" x14ac:dyDescent="0.25">
      <c r="I327" s="70"/>
    </row>
    <row r="328" spans="9:9" ht="14.25" customHeight="1" x14ac:dyDescent="0.25">
      <c r="I328" s="70"/>
    </row>
    <row r="329" spans="9:9" ht="14.25" customHeight="1" x14ac:dyDescent="0.25">
      <c r="I329" s="70"/>
    </row>
    <row r="330" spans="9:9" ht="14.25" customHeight="1" x14ac:dyDescent="0.25">
      <c r="I330" s="70"/>
    </row>
    <row r="331" spans="9:9" ht="14.25" customHeight="1" x14ac:dyDescent="0.25">
      <c r="I331" s="70"/>
    </row>
    <row r="332" spans="9:9" ht="14.25" customHeight="1" x14ac:dyDescent="0.25">
      <c r="I332" s="70"/>
    </row>
    <row r="333" spans="9:9" ht="14.25" customHeight="1" x14ac:dyDescent="0.25">
      <c r="I333" s="70"/>
    </row>
    <row r="334" spans="9:9" ht="14.25" customHeight="1" x14ac:dyDescent="0.25">
      <c r="I334" s="70"/>
    </row>
    <row r="335" spans="9:9" ht="14.25" customHeight="1" x14ac:dyDescent="0.25">
      <c r="I335" s="70"/>
    </row>
    <row r="336" spans="9:9" ht="14.25" customHeight="1" x14ac:dyDescent="0.25">
      <c r="I336" s="70"/>
    </row>
    <row r="337" spans="9:9" ht="14.25" customHeight="1" x14ac:dyDescent="0.25">
      <c r="I337" s="70"/>
    </row>
    <row r="338" spans="9:9" ht="14.25" customHeight="1" x14ac:dyDescent="0.25">
      <c r="I338" s="70"/>
    </row>
    <row r="339" spans="9:9" ht="14.25" customHeight="1" x14ac:dyDescent="0.25">
      <c r="I339" s="70"/>
    </row>
    <row r="340" spans="9:9" ht="14.25" customHeight="1" x14ac:dyDescent="0.25">
      <c r="I340" s="70"/>
    </row>
    <row r="341" spans="9:9" ht="14.25" customHeight="1" x14ac:dyDescent="0.25">
      <c r="I341" s="70"/>
    </row>
    <row r="342" spans="9:9" ht="14.25" customHeight="1" x14ac:dyDescent="0.25">
      <c r="I342" s="70"/>
    </row>
    <row r="343" spans="9:9" ht="14.25" customHeight="1" x14ac:dyDescent="0.25">
      <c r="I343" s="70"/>
    </row>
    <row r="344" spans="9:9" ht="14.25" customHeight="1" x14ac:dyDescent="0.25">
      <c r="I344" s="70"/>
    </row>
    <row r="345" spans="9:9" ht="14.25" customHeight="1" x14ac:dyDescent="0.25">
      <c r="I345" s="70"/>
    </row>
    <row r="346" spans="9:9" ht="14.25" customHeight="1" x14ac:dyDescent="0.25">
      <c r="I346" s="70"/>
    </row>
    <row r="347" spans="9:9" ht="14.25" customHeight="1" x14ac:dyDescent="0.25">
      <c r="I347" s="70"/>
    </row>
    <row r="348" spans="9:9" ht="14.25" customHeight="1" x14ac:dyDescent="0.25">
      <c r="I348" s="70"/>
    </row>
    <row r="349" spans="9:9" ht="14.25" customHeight="1" x14ac:dyDescent="0.25">
      <c r="I349" s="70"/>
    </row>
    <row r="350" spans="9:9" ht="14.25" customHeight="1" x14ac:dyDescent="0.25">
      <c r="I350" s="70"/>
    </row>
    <row r="351" spans="9:9" ht="14.25" customHeight="1" x14ac:dyDescent="0.25">
      <c r="I351" s="70"/>
    </row>
    <row r="352" spans="9:9" ht="14.25" customHeight="1" x14ac:dyDescent="0.25">
      <c r="I352" s="70"/>
    </row>
    <row r="353" spans="9:9" ht="14.25" customHeight="1" x14ac:dyDescent="0.25">
      <c r="I353" s="70"/>
    </row>
    <row r="354" spans="9:9" ht="14.25" customHeight="1" x14ac:dyDescent="0.25">
      <c r="I354" s="70"/>
    </row>
    <row r="355" spans="9:9" ht="14.25" customHeight="1" x14ac:dyDescent="0.25">
      <c r="I355" s="70"/>
    </row>
    <row r="356" spans="9:9" ht="14.25" customHeight="1" x14ac:dyDescent="0.25">
      <c r="I356" s="70"/>
    </row>
    <row r="357" spans="9:9" ht="14.25" customHeight="1" x14ac:dyDescent="0.25">
      <c r="I357" s="70"/>
    </row>
    <row r="358" spans="9:9" ht="14.25" customHeight="1" x14ac:dyDescent="0.25">
      <c r="I358" s="70"/>
    </row>
    <row r="359" spans="9:9" ht="14.25" customHeight="1" x14ac:dyDescent="0.25">
      <c r="I359" s="70"/>
    </row>
    <row r="360" spans="9:9" ht="14.25" customHeight="1" x14ac:dyDescent="0.25">
      <c r="I360" s="70"/>
    </row>
    <row r="361" spans="9:9" ht="14.25" customHeight="1" x14ac:dyDescent="0.25">
      <c r="I361" s="70"/>
    </row>
    <row r="362" spans="9:9" ht="14.25" customHeight="1" x14ac:dyDescent="0.25">
      <c r="I362" s="70"/>
    </row>
    <row r="363" spans="9:9" ht="14.25" customHeight="1" x14ac:dyDescent="0.25">
      <c r="I363" s="70"/>
    </row>
    <row r="364" spans="9:9" ht="14.25" customHeight="1" x14ac:dyDescent="0.25">
      <c r="I364" s="70"/>
    </row>
    <row r="365" spans="9:9" ht="14.25" customHeight="1" x14ac:dyDescent="0.25">
      <c r="I365" s="70"/>
    </row>
    <row r="366" spans="9:9" ht="14.25" customHeight="1" x14ac:dyDescent="0.25">
      <c r="I366" s="70"/>
    </row>
    <row r="367" spans="9:9" ht="14.25" customHeight="1" x14ac:dyDescent="0.25">
      <c r="I367" s="70"/>
    </row>
    <row r="368" spans="9:9" ht="14.25" customHeight="1" x14ac:dyDescent="0.25">
      <c r="I368" s="70"/>
    </row>
    <row r="369" spans="9:9" ht="14.25" customHeight="1" x14ac:dyDescent="0.25">
      <c r="I369" s="70"/>
    </row>
    <row r="370" spans="9:9" ht="14.25" customHeight="1" x14ac:dyDescent="0.25">
      <c r="I370" s="70"/>
    </row>
    <row r="371" spans="9:9" ht="14.25" customHeight="1" x14ac:dyDescent="0.25">
      <c r="I371" s="70"/>
    </row>
    <row r="372" spans="9:9" ht="14.25" customHeight="1" x14ac:dyDescent="0.25">
      <c r="I372" s="70"/>
    </row>
    <row r="373" spans="9:9" ht="14.25" customHeight="1" x14ac:dyDescent="0.25">
      <c r="I373" s="70"/>
    </row>
    <row r="374" spans="9:9" ht="14.25" customHeight="1" x14ac:dyDescent="0.25">
      <c r="I374" s="70"/>
    </row>
    <row r="375" spans="9:9" ht="14.25" customHeight="1" x14ac:dyDescent="0.25">
      <c r="I375" s="70"/>
    </row>
    <row r="376" spans="9:9" ht="14.25" customHeight="1" x14ac:dyDescent="0.25">
      <c r="I376" s="70"/>
    </row>
    <row r="377" spans="9:9" ht="14.25" customHeight="1" x14ac:dyDescent="0.25">
      <c r="I377" s="70"/>
    </row>
    <row r="378" spans="9:9" ht="14.25" customHeight="1" x14ac:dyDescent="0.25">
      <c r="I378" s="70"/>
    </row>
    <row r="379" spans="9:9" ht="14.25" customHeight="1" x14ac:dyDescent="0.25">
      <c r="I379" s="70"/>
    </row>
    <row r="380" spans="9:9" ht="14.25" customHeight="1" x14ac:dyDescent="0.25">
      <c r="I380" s="70"/>
    </row>
    <row r="381" spans="9:9" ht="14.25" customHeight="1" x14ac:dyDescent="0.25">
      <c r="I381" s="70"/>
    </row>
    <row r="382" spans="9:9" ht="14.25" customHeight="1" x14ac:dyDescent="0.25">
      <c r="I382" s="70"/>
    </row>
    <row r="383" spans="9:9" ht="14.25" customHeight="1" x14ac:dyDescent="0.25">
      <c r="I383" s="70"/>
    </row>
    <row r="384" spans="9:9" ht="14.25" customHeight="1" x14ac:dyDescent="0.25">
      <c r="I384" s="70"/>
    </row>
    <row r="385" spans="9:9" ht="14.25" customHeight="1" x14ac:dyDescent="0.25">
      <c r="I385" s="70"/>
    </row>
    <row r="386" spans="9:9" ht="14.25" customHeight="1" x14ac:dyDescent="0.25">
      <c r="I386" s="70"/>
    </row>
    <row r="387" spans="9:9" ht="14.25" customHeight="1" x14ac:dyDescent="0.25">
      <c r="I387" s="70"/>
    </row>
    <row r="388" spans="9:9" ht="14.25" customHeight="1" x14ac:dyDescent="0.25">
      <c r="I388" s="70"/>
    </row>
    <row r="389" spans="9:9" ht="14.25" customHeight="1" x14ac:dyDescent="0.25">
      <c r="I389" s="70"/>
    </row>
    <row r="390" spans="9:9" ht="14.25" customHeight="1" x14ac:dyDescent="0.25">
      <c r="I390" s="70"/>
    </row>
    <row r="391" spans="9:9" ht="14.25" customHeight="1" x14ac:dyDescent="0.25">
      <c r="I391" s="70"/>
    </row>
    <row r="392" spans="9:9" ht="14.25" customHeight="1" x14ac:dyDescent="0.25">
      <c r="I392" s="70"/>
    </row>
    <row r="393" spans="9:9" ht="14.25" customHeight="1" x14ac:dyDescent="0.25">
      <c r="I393" s="70"/>
    </row>
    <row r="394" spans="9:9" ht="14.25" customHeight="1" x14ac:dyDescent="0.25">
      <c r="I394" s="70"/>
    </row>
    <row r="395" spans="9:9" ht="14.25" customHeight="1" x14ac:dyDescent="0.25">
      <c r="I395" s="70"/>
    </row>
    <row r="396" spans="9:9" ht="14.25" customHeight="1" x14ac:dyDescent="0.25">
      <c r="I396" s="70"/>
    </row>
    <row r="397" spans="9:9" ht="14.25" customHeight="1" x14ac:dyDescent="0.25">
      <c r="I397" s="70"/>
    </row>
    <row r="398" spans="9:9" ht="14.25" customHeight="1" x14ac:dyDescent="0.25">
      <c r="I398" s="70"/>
    </row>
    <row r="399" spans="9:9" ht="14.25" customHeight="1" x14ac:dyDescent="0.25">
      <c r="I399" s="70"/>
    </row>
    <row r="400" spans="9:9" ht="14.25" customHeight="1" x14ac:dyDescent="0.25">
      <c r="I400" s="70"/>
    </row>
    <row r="401" spans="9:9" ht="14.25" customHeight="1" x14ac:dyDescent="0.25">
      <c r="I401" s="70"/>
    </row>
    <row r="402" spans="9:9" ht="14.25" customHeight="1" x14ac:dyDescent="0.25">
      <c r="I402" s="70"/>
    </row>
    <row r="403" spans="9:9" ht="14.25" customHeight="1" x14ac:dyDescent="0.25">
      <c r="I403" s="70"/>
    </row>
    <row r="404" spans="9:9" ht="14.25" customHeight="1" x14ac:dyDescent="0.25">
      <c r="I404" s="70"/>
    </row>
    <row r="405" spans="9:9" ht="14.25" customHeight="1" x14ac:dyDescent="0.25">
      <c r="I405" s="70"/>
    </row>
    <row r="406" spans="9:9" ht="14.25" customHeight="1" x14ac:dyDescent="0.25">
      <c r="I406" s="70"/>
    </row>
    <row r="407" spans="9:9" ht="14.25" customHeight="1" x14ac:dyDescent="0.25">
      <c r="I407" s="70"/>
    </row>
    <row r="408" spans="9:9" ht="14.25" customHeight="1" x14ac:dyDescent="0.25">
      <c r="I408" s="70"/>
    </row>
    <row r="409" spans="9:9" ht="14.25" customHeight="1" x14ac:dyDescent="0.25">
      <c r="I409" s="70"/>
    </row>
    <row r="410" spans="9:9" ht="14.25" customHeight="1" x14ac:dyDescent="0.25">
      <c r="I410" s="70"/>
    </row>
    <row r="411" spans="9:9" ht="14.25" customHeight="1" x14ac:dyDescent="0.25">
      <c r="I411" s="70"/>
    </row>
    <row r="412" spans="9:9" ht="14.25" customHeight="1" x14ac:dyDescent="0.25">
      <c r="I412" s="70"/>
    </row>
    <row r="413" spans="9:9" ht="14.25" customHeight="1" x14ac:dyDescent="0.25">
      <c r="I413" s="70"/>
    </row>
    <row r="414" spans="9:9" ht="14.25" customHeight="1" x14ac:dyDescent="0.25">
      <c r="I414" s="70"/>
    </row>
    <row r="415" spans="9:9" ht="14.25" customHeight="1" x14ac:dyDescent="0.25">
      <c r="I415" s="70"/>
    </row>
    <row r="416" spans="9:9" ht="14.25" customHeight="1" x14ac:dyDescent="0.25">
      <c r="I416" s="70"/>
    </row>
    <row r="417" spans="9:9" ht="14.25" customHeight="1" x14ac:dyDescent="0.25">
      <c r="I417" s="70"/>
    </row>
    <row r="418" spans="9:9" ht="14.25" customHeight="1" x14ac:dyDescent="0.25">
      <c r="I418" s="70"/>
    </row>
    <row r="419" spans="9:9" ht="14.25" customHeight="1" x14ac:dyDescent="0.25">
      <c r="I419" s="70"/>
    </row>
    <row r="420" spans="9:9" ht="14.25" customHeight="1" x14ac:dyDescent="0.25">
      <c r="I420" s="70"/>
    </row>
    <row r="421" spans="9:9" ht="14.25" customHeight="1" x14ac:dyDescent="0.25">
      <c r="I421" s="70"/>
    </row>
    <row r="422" spans="9:9" ht="14.25" customHeight="1" x14ac:dyDescent="0.25">
      <c r="I422" s="70"/>
    </row>
    <row r="423" spans="9:9" ht="14.25" customHeight="1" x14ac:dyDescent="0.25">
      <c r="I423" s="70"/>
    </row>
    <row r="424" spans="9:9" ht="14.25" customHeight="1" x14ac:dyDescent="0.25">
      <c r="I424" s="70"/>
    </row>
    <row r="425" spans="9:9" ht="14.25" customHeight="1" x14ac:dyDescent="0.25">
      <c r="I425" s="70"/>
    </row>
    <row r="426" spans="9:9" ht="14.25" customHeight="1" x14ac:dyDescent="0.25">
      <c r="I426" s="70"/>
    </row>
    <row r="427" spans="9:9" ht="14.25" customHeight="1" x14ac:dyDescent="0.25">
      <c r="I427" s="70"/>
    </row>
    <row r="428" spans="9:9" ht="14.25" customHeight="1" x14ac:dyDescent="0.25">
      <c r="I428" s="70"/>
    </row>
    <row r="429" spans="9:9" ht="14.25" customHeight="1" x14ac:dyDescent="0.25">
      <c r="I429" s="70"/>
    </row>
    <row r="430" spans="9:9" ht="14.25" customHeight="1" x14ac:dyDescent="0.25">
      <c r="I430" s="70"/>
    </row>
    <row r="431" spans="9:9" ht="14.25" customHeight="1" x14ac:dyDescent="0.25">
      <c r="I431" s="70"/>
    </row>
    <row r="432" spans="9:9" ht="14.25" customHeight="1" x14ac:dyDescent="0.25">
      <c r="I432" s="70"/>
    </row>
    <row r="433" spans="9:9" ht="14.25" customHeight="1" x14ac:dyDescent="0.25">
      <c r="I433" s="70"/>
    </row>
    <row r="434" spans="9:9" ht="14.25" customHeight="1" x14ac:dyDescent="0.25">
      <c r="I434" s="70"/>
    </row>
    <row r="435" spans="9:9" ht="14.25" customHeight="1" x14ac:dyDescent="0.25">
      <c r="I435" s="70"/>
    </row>
    <row r="436" spans="9:9" ht="14.25" customHeight="1" x14ac:dyDescent="0.25">
      <c r="I436" s="70"/>
    </row>
    <row r="437" spans="9:9" ht="14.25" customHeight="1" x14ac:dyDescent="0.25">
      <c r="I437" s="70"/>
    </row>
    <row r="438" spans="9:9" ht="14.25" customHeight="1" x14ac:dyDescent="0.25">
      <c r="I438" s="70"/>
    </row>
    <row r="439" spans="9:9" ht="14.25" customHeight="1" x14ac:dyDescent="0.25">
      <c r="I439" s="70"/>
    </row>
    <row r="440" spans="9:9" ht="14.25" customHeight="1" x14ac:dyDescent="0.25">
      <c r="I440" s="70"/>
    </row>
    <row r="441" spans="9:9" ht="14.25" customHeight="1" x14ac:dyDescent="0.25">
      <c r="I441" s="70"/>
    </row>
    <row r="442" spans="9:9" ht="14.25" customHeight="1" x14ac:dyDescent="0.25">
      <c r="I442" s="70"/>
    </row>
    <row r="443" spans="9:9" ht="14.25" customHeight="1" x14ac:dyDescent="0.25">
      <c r="I443" s="70"/>
    </row>
    <row r="444" spans="9:9" ht="14.25" customHeight="1" x14ac:dyDescent="0.25">
      <c r="I444" s="70"/>
    </row>
    <row r="445" spans="9:9" ht="14.25" customHeight="1" x14ac:dyDescent="0.25">
      <c r="I445" s="70"/>
    </row>
    <row r="446" spans="9:9" ht="14.25" customHeight="1" x14ac:dyDescent="0.25">
      <c r="I446" s="70"/>
    </row>
    <row r="447" spans="9:9" ht="14.25" customHeight="1" x14ac:dyDescent="0.25">
      <c r="I447" s="70"/>
    </row>
    <row r="448" spans="9:9" ht="14.25" customHeight="1" x14ac:dyDescent="0.25">
      <c r="I448" s="70"/>
    </row>
    <row r="449" spans="9:9" ht="14.25" customHeight="1" x14ac:dyDescent="0.25">
      <c r="I449" s="70"/>
    </row>
    <row r="450" spans="9:9" ht="14.25" customHeight="1" x14ac:dyDescent="0.25">
      <c r="I450" s="70"/>
    </row>
    <row r="451" spans="9:9" ht="14.25" customHeight="1" x14ac:dyDescent="0.25">
      <c r="I451" s="70"/>
    </row>
    <row r="452" spans="9:9" ht="14.25" customHeight="1" x14ac:dyDescent="0.25">
      <c r="I452" s="70"/>
    </row>
    <row r="453" spans="9:9" ht="14.25" customHeight="1" x14ac:dyDescent="0.25">
      <c r="I453" s="70"/>
    </row>
    <row r="454" spans="9:9" ht="14.25" customHeight="1" x14ac:dyDescent="0.25">
      <c r="I454" s="70"/>
    </row>
    <row r="455" spans="9:9" ht="14.25" customHeight="1" x14ac:dyDescent="0.25">
      <c r="I455" s="70"/>
    </row>
    <row r="456" spans="9:9" ht="14.25" customHeight="1" x14ac:dyDescent="0.25">
      <c r="I456" s="70"/>
    </row>
    <row r="457" spans="9:9" ht="14.25" customHeight="1" x14ac:dyDescent="0.25">
      <c r="I457" s="70"/>
    </row>
    <row r="458" spans="9:9" ht="14.25" customHeight="1" x14ac:dyDescent="0.25">
      <c r="I458" s="70"/>
    </row>
    <row r="459" spans="9:9" ht="14.25" customHeight="1" x14ac:dyDescent="0.25">
      <c r="I459" s="70"/>
    </row>
    <row r="460" spans="9:9" ht="14.25" customHeight="1" x14ac:dyDescent="0.25">
      <c r="I460" s="70"/>
    </row>
    <row r="461" spans="9:9" ht="14.25" customHeight="1" x14ac:dyDescent="0.25">
      <c r="I461" s="70"/>
    </row>
    <row r="462" spans="9:9" ht="14.25" customHeight="1" x14ac:dyDescent="0.25">
      <c r="I462" s="70"/>
    </row>
    <row r="463" spans="9:9" ht="14.25" customHeight="1" x14ac:dyDescent="0.25">
      <c r="I463" s="70"/>
    </row>
    <row r="464" spans="9:9" ht="14.25" customHeight="1" x14ac:dyDescent="0.25">
      <c r="I464" s="70"/>
    </row>
    <row r="465" spans="9:9" ht="14.25" customHeight="1" x14ac:dyDescent="0.25">
      <c r="I465" s="70"/>
    </row>
    <row r="466" spans="9:9" ht="14.25" customHeight="1" x14ac:dyDescent="0.25">
      <c r="I466" s="70"/>
    </row>
    <row r="467" spans="9:9" ht="14.25" customHeight="1" x14ac:dyDescent="0.25">
      <c r="I467" s="70"/>
    </row>
    <row r="468" spans="9:9" ht="14.25" customHeight="1" x14ac:dyDescent="0.25">
      <c r="I468" s="70"/>
    </row>
    <row r="469" spans="9:9" ht="14.25" customHeight="1" x14ac:dyDescent="0.25">
      <c r="I469" s="70"/>
    </row>
    <row r="470" spans="9:9" ht="14.25" customHeight="1" x14ac:dyDescent="0.25">
      <c r="I470" s="70"/>
    </row>
    <row r="471" spans="9:9" ht="14.25" customHeight="1" x14ac:dyDescent="0.25">
      <c r="I471" s="70"/>
    </row>
    <row r="472" spans="9:9" ht="14.25" customHeight="1" x14ac:dyDescent="0.25">
      <c r="I472" s="70"/>
    </row>
    <row r="473" spans="9:9" ht="14.25" customHeight="1" x14ac:dyDescent="0.25">
      <c r="I473" s="70"/>
    </row>
    <row r="474" spans="9:9" ht="14.25" customHeight="1" x14ac:dyDescent="0.25">
      <c r="I474" s="70"/>
    </row>
    <row r="475" spans="9:9" ht="14.25" customHeight="1" x14ac:dyDescent="0.25">
      <c r="I475" s="70"/>
    </row>
    <row r="476" spans="9:9" ht="14.25" customHeight="1" x14ac:dyDescent="0.25">
      <c r="I476" s="70"/>
    </row>
    <row r="477" spans="9:9" ht="14.25" customHeight="1" x14ac:dyDescent="0.25">
      <c r="I477" s="70"/>
    </row>
    <row r="478" spans="9:9" ht="14.25" customHeight="1" x14ac:dyDescent="0.25">
      <c r="I478" s="70"/>
    </row>
    <row r="479" spans="9:9" ht="14.25" customHeight="1" x14ac:dyDescent="0.25">
      <c r="I479" s="70"/>
    </row>
    <row r="480" spans="9:9" ht="14.25" customHeight="1" x14ac:dyDescent="0.25">
      <c r="I480" s="70"/>
    </row>
    <row r="481" spans="9:9" ht="14.25" customHeight="1" x14ac:dyDescent="0.25">
      <c r="I481" s="70"/>
    </row>
    <row r="482" spans="9:9" ht="14.25" customHeight="1" x14ac:dyDescent="0.25">
      <c r="I482" s="70"/>
    </row>
    <row r="483" spans="9:9" ht="14.25" customHeight="1" x14ac:dyDescent="0.25">
      <c r="I483" s="70"/>
    </row>
    <row r="484" spans="9:9" ht="14.25" customHeight="1" x14ac:dyDescent="0.25">
      <c r="I484" s="70"/>
    </row>
    <row r="485" spans="9:9" ht="14.25" customHeight="1" x14ac:dyDescent="0.25">
      <c r="I485" s="70"/>
    </row>
    <row r="486" spans="9:9" ht="14.25" customHeight="1" x14ac:dyDescent="0.25">
      <c r="I486" s="70"/>
    </row>
    <row r="487" spans="9:9" ht="14.25" customHeight="1" x14ac:dyDescent="0.25">
      <c r="I487" s="70"/>
    </row>
    <row r="488" spans="9:9" ht="14.25" customHeight="1" x14ac:dyDescent="0.25">
      <c r="I488" s="70"/>
    </row>
    <row r="489" spans="9:9" ht="14.25" customHeight="1" x14ac:dyDescent="0.25">
      <c r="I489" s="70"/>
    </row>
    <row r="490" spans="9:9" ht="14.25" customHeight="1" x14ac:dyDescent="0.25">
      <c r="I490" s="70"/>
    </row>
    <row r="491" spans="9:9" ht="14.25" customHeight="1" x14ac:dyDescent="0.25">
      <c r="I491" s="70"/>
    </row>
    <row r="492" spans="9:9" ht="14.25" customHeight="1" x14ac:dyDescent="0.25">
      <c r="I492" s="70"/>
    </row>
    <row r="493" spans="9:9" ht="14.25" customHeight="1" x14ac:dyDescent="0.25">
      <c r="I493" s="70"/>
    </row>
    <row r="494" spans="9:9" ht="14.25" customHeight="1" x14ac:dyDescent="0.25">
      <c r="I494" s="70"/>
    </row>
    <row r="495" spans="9:9" ht="14.25" customHeight="1" x14ac:dyDescent="0.25">
      <c r="I495" s="70"/>
    </row>
    <row r="496" spans="9:9" ht="14.25" customHeight="1" x14ac:dyDescent="0.25">
      <c r="I496" s="70"/>
    </row>
    <row r="497" spans="9:9" ht="14.25" customHeight="1" x14ac:dyDescent="0.25">
      <c r="I497" s="70"/>
    </row>
    <row r="498" spans="9:9" ht="14.25" customHeight="1" x14ac:dyDescent="0.25">
      <c r="I498" s="70"/>
    </row>
    <row r="499" spans="9:9" ht="14.25" customHeight="1" x14ac:dyDescent="0.25">
      <c r="I499" s="70"/>
    </row>
    <row r="500" spans="9:9" ht="14.25" customHeight="1" x14ac:dyDescent="0.25">
      <c r="I500" s="70"/>
    </row>
    <row r="501" spans="9:9" ht="14.25" customHeight="1" x14ac:dyDescent="0.25">
      <c r="I501" s="70"/>
    </row>
    <row r="502" spans="9:9" ht="14.25" customHeight="1" x14ac:dyDescent="0.25">
      <c r="I502" s="70"/>
    </row>
    <row r="503" spans="9:9" ht="14.25" customHeight="1" x14ac:dyDescent="0.25">
      <c r="I503" s="70"/>
    </row>
    <row r="504" spans="9:9" ht="14.25" customHeight="1" x14ac:dyDescent="0.25">
      <c r="I504" s="70"/>
    </row>
    <row r="505" spans="9:9" ht="14.25" customHeight="1" x14ac:dyDescent="0.25">
      <c r="I505" s="70"/>
    </row>
    <row r="506" spans="9:9" ht="14.25" customHeight="1" x14ac:dyDescent="0.25">
      <c r="I506" s="70"/>
    </row>
    <row r="507" spans="9:9" ht="14.25" customHeight="1" x14ac:dyDescent="0.25">
      <c r="I507" s="70"/>
    </row>
    <row r="508" spans="9:9" ht="14.25" customHeight="1" x14ac:dyDescent="0.25">
      <c r="I508" s="70"/>
    </row>
    <row r="509" spans="9:9" ht="14.25" customHeight="1" x14ac:dyDescent="0.25">
      <c r="I509" s="70"/>
    </row>
    <row r="510" spans="9:9" ht="14.25" customHeight="1" x14ac:dyDescent="0.25">
      <c r="I510" s="70"/>
    </row>
    <row r="511" spans="9:9" ht="14.25" customHeight="1" x14ac:dyDescent="0.25">
      <c r="I511" s="70"/>
    </row>
    <row r="512" spans="9:9" ht="14.25" customHeight="1" x14ac:dyDescent="0.25">
      <c r="I512" s="70"/>
    </row>
    <row r="513" spans="9:9" ht="14.25" customHeight="1" x14ac:dyDescent="0.25">
      <c r="I513" s="70"/>
    </row>
    <row r="514" spans="9:9" ht="14.25" customHeight="1" x14ac:dyDescent="0.25">
      <c r="I514" s="70"/>
    </row>
    <row r="515" spans="9:9" ht="14.25" customHeight="1" x14ac:dyDescent="0.25">
      <c r="I515" s="70"/>
    </row>
    <row r="516" spans="9:9" ht="14.25" customHeight="1" x14ac:dyDescent="0.25">
      <c r="I516" s="70"/>
    </row>
    <row r="517" spans="9:9" ht="14.25" customHeight="1" x14ac:dyDescent="0.25">
      <c r="I517" s="70"/>
    </row>
    <row r="518" spans="9:9" ht="14.25" customHeight="1" x14ac:dyDescent="0.25">
      <c r="I518" s="70"/>
    </row>
    <row r="519" spans="9:9" ht="14.25" customHeight="1" x14ac:dyDescent="0.25">
      <c r="I519" s="70"/>
    </row>
    <row r="520" spans="9:9" ht="14.25" customHeight="1" x14ac:dyDescent="0.25">
      <c r="I520" s="70"/>
    </row>
    <row r="521" spans="9:9" ht="14.25" customHeight="1" x14ac:dyDescent="0.25">
      <c r="I521" s="70"/>
    </row>
    <row r="522" spans="9:9" ht="14.25" customHeight="1" x14ac:dyDescent="0.25">
      <c r="I522" s="70"/>
    </row>
    <row r="523" spans="9:9" ht="14.25" customHeight="1" x14ac:dyDescent="0.25">
      <c r="I523" s="70"/>
    </row>
    <row r="524" spans="9:9" ht="14.25" customHeight="1" x14ac:dyDescent="0.25">
      <c r="I524" s="70"/>
    </row>
    <row r="525" spans="9:9" ht="14.25" customHeight="1" x14ac:dyDescent="0.25">
      <c r="I525" s="70"/>
    </row>
    <row r="526" spans="9:9" ht="14.25" customHeight="1" x14ac:dyDescent="0.25">
      <c r="I526" s="70"/>
    </row>
    <row r="527" spans="9:9" ht="14.25" customHeight="1" x14ac:dyDescent="0.25">
      <c r="I527" s="70"/>
    </row>
    <row r="528" spans="9:9" ht="14.25" customHeight="1" x14ac:dyDescent="0.25">
      <c r="I528" s="70"/>
    </row>
    <row r="529" spans="9:9" ht="14.25" customHeight="1" x14ac:dyDescent="0.25">
      <c r="I529" s="70"/>
    </row>
    <row r="530" spans="9:9" ht="14.25" customHeight="1" x14ac:dyDescent="0.25">
      <c r="I530" s="70"/>
    </row>
    <row r="531" spans="9:9" ht="14.25" customHeight="1" x14ac:dyDescent="0.25">
      <c r="I531" s="70"/>
    </row>
    <row r="532" spans="9:9" ht="14.25" customHeight="1" x14ac:dyDescent="0.25">
      <c r="I532" s="70"/>
    </row>
    <row r="533" spans="9:9" ht="14.25" customHeight="1" x14ac:dyDescent="0.25">
      <c r="I533" s="70"/>
    </row>
    <row r="534" spans="9:9" ht="14.25" customHeight="1" x14ac:dyDescent="0.25">
      <c r="I534" s="70"/>
    </row>
    <row r="535" spans="9:9" ht="14.25" customHeight="1" x14ac:dyDescent="0.25">
      <c r="I535" s="70"/>
    </row>
    <row r="536" spans="9:9" ht="14.25" customHeight="1" x14ac:dyDescent="0.25">
      <c r="I536" s="70"/>
    </row>
    <row r="537" spans="9:9" ht="14.25" customHeight="1" x14ac:dyDescent="0.25">
      <c r="I537" s="70"/>
    </row>
    <row r="538" spans="9:9" ht="14.25" customHeight="1" x14ac:dyDescent="0.25">
      <c r="I538" s="70"/>
    </row>
    <row r="539" spans="9:9" ht="14.25" customHeight="1" x14ac:dyDescent="0.25">
      <c r="I539" s="70"/>
    </row>
    <row r="540" spans="9:9" ht="14.25" customHeight="1" x14ac:dyDescent="0.25">
      <c r="I540" s="70"/>
    </row>
    <row r="541" spans="9:9" ht="14.25" customHeight="1" x14ac:dyDescent="0.25">
      <c r="I541" s="70"/>
    </row>
    <row r="542" spans="9:9" ht="14.25" customHeight="1" x14ac:dyDescent="0.25">
      <c r="I542" s="70"/>
    </row>
    <row r="543" spans="9:9" ht="14.25" customHeight="1" x14ac:dyDescent="0.25">
      <c r="I543" s="70"/>
    </row>
    <row r="544" spans="9:9" ht="14.25" customHeight="1" x14ac:dyDescent="0.25">
      <c r="I544" s="70"/>
    </row>
    <row r="545" spans="9:9" ht="14.25" customHeight="1" x14ac:dyDescent="0.25">
      <c r="I545" s="70"/>
    </row>
    <row r="546" spans="9:9" ht="14.25" customHeight="1" x14ac:dyDescent="0.25">
      <c r="I546" s="70"/>
    </row>
    <row r="547" spans="9:9" ht="14.25" customHeight="1" x14ac:dyDescent="0.25">
      <c r="I547" s="70"/>
    </row>
    <row r="548" spans="9:9" ht="14.25" customHeight="1" x14ac:dyDescent="0.25">
      <c r="I548" s="70"/>
    </row>
    <row r="549" spans="9:9" ht="14.25" customHeight="1" x14ac:dyDescent="0.25">
      <c r="I549" s="70"/>
    </row>
    <row r="550" spans="9:9" ht="14.25" customHeight="1" x14ac:dyDescent="0.25">
      <c r="I550" s="70"/>
    </row>
    <row r="551" spans="9:9" ht="14.25" customHeight="1" x14ac:dyDescent="0.25">
      <c r="I551" s="70"/>
    </row>
    <row r="552" spans="9:9" ht="14.25" customHeight="1" x14ac:dyDescent="0.25">
      <c r="I552" s="70"/>
    </row>
    <row r="553" spans="9:9" ht="14.25" customHeight="1" x14ac:dyDescent="0.25">
      <c r="I553" s="70"/>
    </row>
    <row r="554" spans="9:9" ht="14.25" customHeight="1" x14ac:dyDescent="0.25">
      <c r="I554" s="70"/>
    </row>
    <row r="555" spans="9:9" ht="14.25" customHeight="1" x14ac:dyDescent="0.25">
      <c r="I555" s="70"/>
    </row>
    <row r="556" spans="9:9" ht="14.25" customHeight="1" x14ac:dyDescent="0.25">
      <c r="I556" s="70"/>
    </row>
    <row r="557" spans="9:9" ht="14.25" customHeight="1" x14ac:dyDescent="0.25">
      <c r="I557" s="70"/>
    </row>
    <row r="558" spans="9:9" ht="14.25" customHeight="1" x14ac:dyDescent="0.25">
      <c r="I558" s="70"/>
    </row>
    <row r="559" spans="9:9" ht="14.25" customHeight="1" x14ac:dyDescent="0.25">
      <c r="I559" s="70"/>
    </row>
    <row r="560" spans="9:9" ht="14.25" customHeight="1" x14ac:dyDescent="0.25">
      <c r="I560" s="70"/>
    </row>
    <row r="561" spans="9:9" ht="14.25" customHeight="1" x14ac:dyDescent="0.25">
      <c r="I561" s="70"/>
    </row>
    <row r="562" spans="9:9" ht="14.25" customHeight="1" x14ac:dyDescent="0.25">
      <c r="I562" s="70"/>
    </row>
    <row r="563" spans="9:9" ht="14.25" customHeight="1" x14ac:dyDescent="0.25">
      <c r="I563" s="70"/>
    </row>
    <row r="564" spans="9:9" ht="14.25" customHeight="1" x14ac:dyDescent="0.25">
      <c r="I564" s="70"/>
    </row>
    <row r="565" spans="9:9" ht="14.25" customHeight="1" x14ac:dyDescent="0.25">
      <c r="I565" s="70"/>
    </row>
    <row r="566" spans="9:9" ht="14.25" customHeight="1" x14ac:dyDescent="0.25">
      <c r="I566" s="70"/>
    </row>
    <row r="567" spans="9:9" ht="14.25" customHeight="1" x14ac:dyDescent="0.25">
      <c r="I567" s="70"/>
    </row>
    <row r="568" spans="9:9" ht="14.25" customHeight="1" x14ac:dyDescent="0.25">
      <c r="I568" s="70"/>
    </row>
    <row r="569" spans="9:9" ht="14.25" customHeight="1" x14ac:dyDescent="0.25">
      <c r="I569" s="70"/>
    </row>
    <row r="570" spans="9:9" ht="14.25" customHeight="1" x14ac:dyDescent="0.25">
      <c r="I570" s="70"/>
    </row>
    <row r="571" spans="9:9" ht="14.25" customHeight="1" x14ac:dyDescent="0.25">
      <c r="I571" s="70"/>
    </row>
    <row r="572" spans="9:9" ht="14.25" customHeight="1" x14ac:dyDescent="0.25">
      <c r="I572" s="70"/>
    </row>
    <row r="573" spans="9:9" ht="14.25" customHeight="1" x14ac:dyDescent="0.25">
      <c r="I573" s="70"/>
    </row>
    <row r="574" spans="9:9" ht="14.25" customHeight="1" x14ac:dyDescent="0.25">
      <c r="I574" s="70"/>
    </row>
    <row r="575" spans="9:9" ht="14.25" customHeight="1" x14ac:dyDescent="0.25">
      <c r="I575" s="70"/>
    </row>
    <row r="576" spans="9:9" ht="14.25" customHeight="1" x14ac:dyDescent="0.25">
      <c r="I576" s="70"/>
    </row>
    <row r="577" spans="9:9" ht="14.25" customHeight="1" x14ac:dyDescent="0.25">
      <c r="I577" s="70"/>
    </row>
    <row r="578" spans="9:9" ht="14.25" customHeight="1" x14ac:dyDescent="0.25">
      <c r="I578" s="70"/>
    </row>
    <row r="579" spans="9:9" ht="14.25" customHeight="1" x14ac:dyDescent="0.25">
      <c r="I579" s="70"/>
    </row>
    <row r="580" spans="9:9" ht="14.25" customHeight="1" x14ac:dyDescent="0.25">
      <c r="I580" s="70"/>
    </row>
    <row r="581" spans="9:9" ht="14.25" customHeight="1" x14ac:dyDescent="0.25">
      <c r="I581" s="70"/>
    </row>
    <row r="582" spans="9:9" ht="14.25" customHeight="1" x14ac:dyDescent="0.25">
      <c r="I582" s="70"/>
    </row>
    <row r="583" spans="9:9" ht="14.25" customHeight="1" x14ac:dyDescent="0.25">
      <c r="I583" s="70"/>
    </row>
    <row r="584" spans="9:9" ht="14.25" customHeight="1" x14ac:dyDescent="0.25">
      <c r="I584" s="70"/>
    </row>
    <row r="585" spans="9:9" ht="14.25" customHeight="1" x14ac:dyDescent="0.25">
      <c r="I585" s="70"/>
    </row>
    <row r="586" spans="9:9" ht="14.25" customHeight="1" x14ac:dyDescent="0.25">
      <c r="I586" s="70"/>
    </row>
    <row r="587" spans="9:9" ht="14.25" customHeight="1" x14ac:dyDescent="0.25">
      <c r="I587" s="70"/>
    </row>
    <row r="588" spans="9:9" ht="14.25" customHeight="1" x14ac:dyDescent="0.25">
      <c r="I588" s="70"/>
    </row>
    <row r="589" spans="9:9" ht="14.25" customHeight="1" x14ac:dyDescent="0.25">
      <c r="I589" s="70"/>
    </row>
    <row r="590" spans="9:9" ht="14.25" customHeight="1" x14ac:dyDescent="0.25">
      <c r="I590" s="70"/>
    </row>
    <row r="591" spans="9:9" ht="14.25" customHeight="1" x14ac:dyDescent="0.25">
      <c r="I591" s="70"/>
    </row>
    <row r="592" spans="9:9" ht="14.25" customHeight="1" x14ac:dyDescent="0.25">
      <c r="I592" s="70"/>
    </row>
    <row r="593" spans="9:9" ht="14.25" customHeight="1" x14ac:dyDescent="0.25">
      <c r="I593" s="70"/>
    </row>
    <row r="594" spans="9:9" ht="14.25" customHeight="1" x14ac:dyDescent="0.25">
      <c r="I594" s="70"/>
    </row>
    <row r="595" spans="9:9" ht="14.25" customHeight="1" x14ac:dyDescent="0.25">
      <c r="I595" s="70"/>
    </row>
    <row r="596" spans="9:9" ht="14.25" customHeight="1" x14ac:dyDescent="0.25">
      <c r="I596" s="70"/>
    </row>
    <row r="597" spans="9:9" ht="14.25" customHeight="1" x14ac:dyDescent="0.25">
      <c r="I597" s="70"/>
    </row>
    <row r="598" spans="9:9" ht="14.25" customHeight="1" x14ac:dyDescent="0.25">
      <c r="I598" s="70"/>
    </row>
    <row r="599" spans="9:9" ht="14.25" customHeight="1" x14ac:dyDescent="0.25">
      <c r="I599" s="70"/>
    </row>
    <row r="600" spans="9:9" ht="14.25" customHeight="1" x14ac:dyDescent="0.25">
      <c r="I600" s="70"/>
    </row>
    <row r="601" spans="9:9" ht="14.25" customHeight="1" x14ac:dyDescent="0.25">
      <c r="I601" s="70"/>
    </row>
    <row r="602" spans="9:9" ht="14.25" customHeight="1" x14ac:dyDescent="0.25">
      <c r="I602" s="70"/>
    </row>
    <row r="603" spans="9:9" ht="14.25" customHeight="1" x14ac:dyDescent="0.25">
      <c r="I603" s="70"/>
    </row>
    <row r="604" spans="9:9" ht="14.25" customHeight="1" x14ac:dyDescent="0.25">
      <c r="I604" s="70"/>
    </row>
    <row r="605" spans="9:9" ht="14.25" customHeight="1" x14ac:dyDescent="0.25">
      <c r="I605" s="70"/>
    </row>
    <row r="606" spans="9:9" ht="14.25" customHeight="1" x14ac:dyDescent="0.25">
      <c r="I606" s="70"/>
    </row>
    <row r="607" spans="9:9" ht="14.25" customHeight="1" x14ac:dyDescent="0.25">
      <c r="I607" s="70"/>
    </row>
    <row r="608" spans="9:9" ht="14.25" customHeight="1" x14ac:dyDescent="0.25">
      <c r="I608" s="70"/>
    </row>
    <row r="609" spans="9:9" ht="14.25" customHeight="1" x14ac:dyDescent="0.25">
      <c r="I609" s="70"/>
    </row>
    <row r="610" spans="9:9" ht="14.25" customHeight="1" x14ac:dyDescent="0.25">
      <c r="I610" s="70"/>
    </row>
    <row r="611" spans="9:9" ht="14.25" customHeight="1" x14ac:dyDescent="0.25">
      <c r="I611" s="70"/>
    </row>
    <row r="612" spans="9:9" ht="14.25" customHeight="1" x14ac:dyDescent="0.25">
      <c r="I612" s="70"/>
    </row>
    <row r="613" spans="9:9" ht="14.25" customHeight="1" x14ac:dyDescent="0.25">
      <c r="I613" s="70"/>
    </row>
    <row r="614" spans="9:9" ht="14.25" customHeight="1" x14ac:dyDescent="0.25">
      <c r="I614" s="70"/>
    </row>
    <row r="615" spans="9:9" ht="14.25" customHeight="1" x14ac:dyDescent="0.25">
      <c r="I615" s="70"/>
    </row>
    <row r="616" spans="9:9" ht="14.25" customHeight="1" x14ac:dyDescent="0.25">
      <c r="I616" s="70"/>
    </row>
    <row r="617" spans="9:9" ht="14.25" customHeight="1" x14ac:dyDescent="0.25">
      <c r="I617" s="70"/>
    </row>
    <row r="618" spans="9:9" ht="14.25" customHeight="1" x14ac:dyDescent="0.25">
      <c r="I618" s="70"/>
    </row>
    <row r="619" spans="9:9" ht="14.25" customHeight="1" x14ac:dyDescent="0.25">
      <c r="I619" s="70"/>
    </row>
    <row r="620" spans="9:9" ht="14.25" customHeight="1" x14ac:dyDescent="0.25">
      <c r="I620" s="70"/>
    </row>
    <row r="621" spans="9:9" ht="14.25" customHeight="1" x14ac:dyDescent="0.25">
      <c r="I621" s="70"/>
    </row>
    <row r="622" spans="9:9" ht="14.25" customHeight="1" x14ac:dyDescent="0.25">
      <c r="I622" s="70"/>
    </row>
    <row r="623" spans="9:9" ht="14.25" customHeight="1" x14ac:dyDescent="0.25">
      <c r="I623" s="70"/>
    </row>
    <row r="624" spans="9:9" ht="14.25" customHeight="1" x14ac:dyDescent="0.25">
      <c r="I624" s="70"/>
    </row>
    <row r="625" spans="9:9" ht="14.25" customHeight="1" x14ac:dyDescent="0.25">
      <c r="I625" s="70"/>
    </row>
    <row r="626" spans="9:9" ht="14.25" customHeight="1" x14ac:dyDescent="0.25">
      <c r="I626" s="70"/>
    </row>
    <row r="627" spans="9:9" ht="14.25" customHeight="1" x14ac:dyDescent="0.25">
      <c r="I627" s="70"/>
    </row>
    <row r="628" spans="9:9" ht="14.25" customHeight="1" x14ac:dyDescent="0.25">
      <c r="I628" s="70"/>
    </row>
    <row r="629" spans="9:9" ht="14.25" customHeight="1" x14ac:dyDescent="0.25">
      <c r="I629" s="70"/>
    </row>
    <row r="630" spans="9:9" ht="14.25" customHeight="1" x14ac:dyDescent="0.25">
      <c r="I630" s="70"/>
    </row>
    <row r="631" spans="9:9" ht="14.25" customHeight="1" x14ac:dyDescent="0.25">
      <c r="I631" s="70"/>
    </row>
    <row r="632" spans="9:9" ht="14.25" customHeight="1" x14ac:dyDescent="0.25">
      <c r="I632" s="70"/>
    </row>
    <row r="633" spans="9:9" ht="14.25" customHeight="1" x14ac:dyDescent="0.25">
      <c r="I633" s="70"/>
    </row>
    <row r="634" spans="9:9" ht="14.25" customHeight="1" x14ac:dyDescent="0.25">
      <c r="I634" s="70"/>
    </row>
    <row r="635" spans="9:9" ht="14.25" customHeight="1" x14ac:dyDescent="0.25">
      <c r="I635" s="70"/>
    </row>
    <row r="636" spans="9:9" ht="14.25" customHeight="1" x14ac:dyDescent="0.25">
      <c r="I636" s="70"/>
    </row>
    <row r="637" spans="9:9" ht="14.25" customHeight="1" x14ac:dyDescent="0.25">
      <c r="I637" s="70"/>
    </row>
    <row r="638" spans="9:9" ht="14.25" customHeight="1" x14ac:dyDescent="0.25">
      <c r="I638" s="70"/>
    </row>
    <row r="639" spans="9:9" ht="14.25" customHeight="1" x14ac:dyDescent="0.25">
      <c r="I639" s="70"/>
    </row>
    <row r="640" spans="9:9" ht="14.25" customHeight="1" x14ac:dyDescent="0.25">
      <c r="I640" s="70"/>
    </row>
    <row r="641" spans="9:9" ht="14.25" customHeight="1" x14ac:dyDescent="0.25">
      <c r="I641" s="70"/>
    </row>
    <row r="642" spans="9:9" ht="14.25" customHeight="1" x14ac:dyDescent="0.25">
      <c r="I642" s="70"/>
    </row>
    <row r="643" spans="9:9" ht="14.25" customHeight="1" x14ac:dyDescent="0.25">
      <c r="I643" s="70"/>
    </row>
    <row r="644" spans="9:9" ht="14.25" customHeight="1" x14ac:dyDescent="0.25">
      <c r="I644" s="70"/>
    </row>
    <row r="645" spans="9:9" ht="14.25" customHeight="1" x14ac:dyDescent="0.25">
      <c r="I645" s="70"/>
    </row>
    <row r="646" spans="9:9" ht="14.25" customHeight="1" x14ac:dyDescent="0.25">
      <c r="I646" s="70"/>
    </row>
    <row r="647" spans="9:9" ht="14.25" customHeight="1" x14ac:dyDescent="0.25">
      <c r="I647" s="70"/>
    </row>
    <row r="648" spans="9:9" ht="14.25" customHeight="1" x14ac:dyDescent="0.25">
      <c r="I648" s="70"/>
    </row>
    <row r="649" spans="9:9" ht="14.25" customHeight="1" x14ac:dyDescent="0.25">
      <c r="I649" s="70"/>
    </row>
    <row r="650" spans="9:9" ht="14.25" customHeight="1" x14ac:dyDescent="0.25">
      <c r="I650" s="70"/>
    </row>
    <row r="651" spans="9:9" ht="14.25" customHeight="1" x14ac:dyDescent="0.25">
      <c r="I651" s="70"/>
    </row>
    <row r="652" spans="9:9" ht="14.25" customHeight="1" x14ac:dyDescent="0.25">
      <c r="I652" s="70"/>
    </row>
    <row r="653" spans="9:9" ht="14.25" customHeight="1" x14ac:dyDescent="0.25">
      <c r="I653" s="70"/>
    </row>
    <row r="654" spans="9:9" ht="14.25" customHeight="1" x14ac:dyDescent="0.25">
      <c r="I654" s="70"/>
    </row>
    <row r="655" spans="9:9" ht="14.25" customHeight="1" x14ac:dyDescent="0.25">
      <c r="I655" s="70"/>
    </row>
    <row r="656" spans="9:9" ht="14.25" customHeight="1" x14ac:dyDescent="0.25">
      <c r="I656" s="70"/>
    </row>
    <row r="657" spans="9:9" ht="14.25" customHeight="1" x14ac:dyDescent="0.25">
      <c r="I657" s="70"/>
    </row>
    <row r="658" spans="9:9" ht="14.25" customHeight="1" x14ac:dyDescent="0.25">
      <c r="I658" s="70"/>
    </row>
    <row r="659" spans="9:9" ht="14.25" customHeight="1" x14ac:dyDescent="0.25">
      <c r="I659" s="70"/>
    </row>
    <row r="660" spans="9:9" ht="14.25" customHeight="1" x14ac:dyDescent="0.25">
      <c r="I660" s="70"/>
    </row>
    <row r="661" spans="9:9" ht="14.25" customHeight="1" x14ac:dyDescent="0.25">
      <c r="I661" s="70"/>
    </row>
    <row r="662" spans="9:9" ht="14.25" customHeight="1" x14ac:dyDescent="0.25">
      <c r="I662" s="70"/>
    </row>
    <row r="663" spans="9:9" ht="14.25" customHeight="1" x14ac:dyDescent="0.25">
      <c r="I663" s="70"/>
    </row>
    <row r="664" spans="9:9" ht="14.25" customHeight="1" x14ac:dyDescent="0.25">
      <c r="I664" s="70"/>
    </row>
    <row r="665" spans="9:9" ht="14.25" customHeight="1" x14ac:dyDescent="0.25">
      <c r="I665" s="70"/>
    </row>
    <row r="666" spans="9:9" ht="14.25" customHeight="1" x14ac:dyDescent="0.25">
      <c r="I666" s="70"/>
    </row>
    <row r="667" spans="9:9" ht="14.25" customHeight="1" x14ac:dyDescent="0.25">
      <c r="I667" s="70"/>
    </row>
    <row r="668" spans="9:9" ht="14.25" customHeight="1" x14ac:dyDescent="0.25">
      <c r="I668" s="70"/>
    </row>
    <row r="669" spans="9:9" ht="14.25" customHeight="1" x14ac:dyDescent="0.25">
      <c r="I669" s="70"/>
    </row>
    <row r="670" spans="9:9" ht="14.25" customHeight="1" x14ac:dyDescent="0.25">
      <c r="I670" s="70"/>
    </row>
    <row r="671" spans="9:9" ht="14.25" customHeight="1" x14ac:dyDescent="0.25">
      <c r="I671" s="70"/>
    </row>
    <row r="672" spans="9:9" ht="14.25" customHeight="1" x14ac:dyDescent="0.25">
      <c r="I672" s="70"/>
    </row>
    <row r="673" spans="9:9" ht="14.25" customHeight="1" x14ac:dyDescent="0.25">
      <c r="I673" s="70"/>
    </row>
    <row r="674" spans="9:9" ht="14.25" customHeight="1" x14ac:dyDescent="0.25">
      <c r="I674" s="70"/>
    </row>
    <row r="675" spans="9:9" ht="14.25" customHeight="1" x14ac:dyDescent="0.25">
      <c r="I675" s="70"/>
    </row>
    <row r="676" spans="9:9" ht="14.25" customHeight="1" x14ac:dyDescent="0.25">
      <c r="I676" s="70"/>
    </row>
    <row r="677" spans="9:9" ht="14.25" customHeight="1" x14ac:dyDescent="0.25">
      <c r="I677" s="70"/>
    </row>
    <row r="678" spans="9:9" ht="14.25" customHeight="1" x14ac:dyDescent="0.25">
      <c r="I678" s="70"/>
    </row>
    <row r="679" spans="9:9" ht="14.25" customHeight="1" x14ac:dyDescent="0.25">
      <c r="I679" s="70"/>
    </row>
    <row r="680" spans="9:9" ht="14.25" customHeight="1" x14ac:dyDescent="0.25">
      <c r="I680" s="70"/>
    </row>
    <row r="681" spans="9:9" ht="14.25" customHeight="1" x14ac:dyDescent="0.25">
      <c r="I681" s="70"/>
    </row>
    <row r="682" spans="9:9" ht="14.25" customHeight="1" x14ac:dyDescent="0.25">
      <c r="I682" s="70"/>
    </row>
    <row r="683" spans="9:9" ht="14.25" customHeight="1" x14ac:dyDescent="0.25">
      <c r="I683" s="70"/>
    </row>
    <row r="684" spans="9:9" ht="14.25" customHeight="1" x14ac:dyDescent="0.25">
      <c r="I684" s="70"/>
    </row>
    <row r="685" spans="9:9" ht="14.25" customHeight="1" x14ac:dyDescent="0.25">
      <c r="I685" s="70"/>
    </row>
    <row r="686" spans="9:9" ht="14.25" customHeight="1" x14ac:dyDescent="0.25">
      <c r="I686" s="70"/>
    </row>
    <row r="687" spans="9:9" ht="14.25" customHeight="1" x14ac:dyDescent="0.25">
      <c r="I687" s="70"/>
    </row>
    <row r="688" spans="9:9" ht="14.25" customHeight="1" x14ac:dyDescent="0.25">
      <c r="I688" s="70"/>
    </row>
    <row r="689" spans="9:9" ht="14.25" customHeight="1" x14ac:dyDescent="0.25">
      <c r="I689" s="70"/>
    </row>
    <row r="690" spans="9:9" ht="14.25" customHeight="1" x14ac:dyDescent="0.25">
      <c r="I690" s="70"/>
    </row>
    <row r="691" spans="9:9" ht="14.25" customHeight="1" x14ac:dyDescent="0.25">
      <c r="I691" s="70"/>
    </row>
    <row r="692" spans="9:9" ht="14.25" customHeight="1" x14ac:dyDescent="0.25">
      <c r="I692" s="70"/>
    </row>
    <row r="693" spans="9:9" ht="14.25" customHeight="1" x14ac:dyDescent="0.25">
      <c r="I693" s="70"/>
    </row>
    <row r="694" spans="9:9" ht="14.25" customHeight="1" x14ac:dyDescent="0.25">
      <c r="I694" s="70"/>
    </row>
    <row r="695" spans="9:9" ht="14.25" customHeight="1" x14ac:dyDescent="0.25">
      <c r="I695" s="70"/>
    </row>
    <row r="696" spans="9:9" ht="14.25" customHeight="1" x14ac:dyDescent="0.25">
      <c r="I696" s="70"/>
    </row>
    <row r="697" spans="9:9" ht="14.25" customHeight="1" x14ac:dyDescent="0.25">
      <c r="I697" s="70"/>
    </row>
    <row r="698" spans="9:9" ht="14.25" customHeight="1" x14ac:dyDescent="0.25">
      <c r="I698" s="70"/>
    </row>
    <row r="699" spans="9:9" ht="14.25" customHeight="1" x14ac:dyDescent="0.25">
      <c r="I699" s="70"/>
    </row>
    <row r="700" spans="9:9" ht="14.25" customHeight="1" x14ac:dyDescent="0.25">
      <c r="I700" s="70"/>
    </row>
    <row r="701" spans="9:9" ht="14.25" customHeight="1" x14ac:dyDescent="0.25">
      <c r="I701" s="70"/>
    </row>
    <row r="702" spans="9:9" ht="14.25" customHeight="1" x14ac:dyDescent="0.25">
      <c r="I702" s="70"/>
    </row>
    <row r="703" spans="9:9" ht="14.25" customHeight="1" x14ac:dyDescent="0.25">
      <c r="I703" s="70"/>
    </row>
    <row r="704" spans="9:9" ht="14.25" customHeight="1" x14ac:dyDescent="0.25">
      <c r="I704" s="70"/>
    </row>
    <row r="705" spans="9:9" ht="14.25" customHeight="1" x14ac:dyDescent="0.25">
      <c r="I705" s="70"/>
    </row>
    <row r="706" spans="9:9" ht="14.25" customHeight="1" x14ac:dyDescent="0.25">
      <c r="I706" s="70"/>
    </row>
    <row r="707" spans="9:9" ht="14.25" customHeight="1" x14ac:dyDescent="0.25">
      <c r="I707" s="70"/>
    </row>
    <row r="708" spans="9:9" ht="14.25" customHeight="1" x14ac:dyDescent="0.25">
      <c r="I708" s="70"/>
    </row>
    <row r="709" spans="9:9" ht="14.25" customHeight="1" x14ac:dyDescent="0.25">
      <c r="I709" s="70"/>
    </row>
    <row r="710" spans="9:9" ht="14.25" customHeight="1" x14ac:dyDescent="0.25">
      <c r="I710" s="70"/>
    </row>
    <row r="711" spans="9:9" ht="14.25" customHeight="1" x14ac:dyDescent="0.25">
      <c r="I711" s="70"/>
    </row>
    <row r="712" spans="9:9" ht="14.25" customHeight="1" x14ac:dyDescent="0.25">
      <c r="I712" s="70"/>
    </row>
    <row r="713" spans="9:9" ht="14.25" customHeight="1" x14ac:dyDescent="0.25">
      <c r="I713" s="70"/>
    </row>
    <row r="714" spans="9:9" ht="14.25" customHeight="1" x14ac:dyDescent="0.25">
      <c r="I714" s="70"/>
    </row>
    <row r="715" spans="9:9" ht="14.25" customHeight="1" x14ac:dyDescent="0.25">
      <c r="I715" s="70"/>
    </row>
    <row r="716" spans="9:9" ht="14.25" customHeight="1" x14ac:dyDescent="0.25">
      <c r="I716" s="70"/>
    </row>
    <row r="717" spans="9:9" ht="14.25" customHeight="1" x14ac:dyDescent="0.25">
      <c r="I717" s="70"/>
    </row>
    <row r="718" spans="9:9" ht="14.25" customHeight="1" x14ac:dyDescent="0.25">
      <c r="I718" s="70"/>
    </row>
    <row r="719" spans="9:9" ht="14.25" customHeight="1" x14ac:dyDescent="0.25">
      <c r="I719" s="70"/>
    </row>
    <row r="720" spans="9:9" ht="14.25" customHeight="1" x14ac:dyDescent="0.25">
      <c r="I720" s="70"/>
    </row>
    <row r="721" spans="9:9" ht="14.25" customHeight="1" x14ac:dyDescent="0.25">
      <c r="I721" s="70"/>
    </row>
    <row r="722" spans="9:9" ht="14.25" customHeight="1" x14ac:dyDescent="0.25">
      <c r="I722" s="70"/>
    </row>
    <row r="723" spans="9:9" ht="14.25" customHeight="1" x14ac:dyDescent="0.25">
      <c r="I723" s="70"/>
    </row>
    <row r="724" spans="9:9" ht="14.25" customHeight="1" x14ac:dyDescent="0.25">
      <c r="I724" s="70"/>
    </row>
    <row r="725" spans="9:9" ht="14.25" customHeight="1" x14ac:dyDescent="0.25">
      <c r="I725" s="70"/>
    </row>
    <row r="726" spans="9:9" ht="14.25" customHeight="1" x14ac:dyDescent="0.25">
      <c r="I726" s="70"/>
    </row>
    <row r="727" spans="9:9" ht="14.25" customHeight="1" x14ac:dyDescent="0.25">
      <c r="I727" s="70"/>
    </row>
    <row r="728" spans="9:9" ht="14.25" customHeight="1" x14ac:dyDescent="0.25">
      <c r="I728" s="70"/>
    </row>
    <row r="729" spans="9:9" ht="14.25" customHeight="1" x14ac:dyDescent="0.25">
      <c r="I729" s="70"/>
    </row>
    <row r="730" spans="9:9" ht="14.25" customHeight="1" x14ac:dyDescent="0.25">
      <c r="I730" s="70"/>
    </row>
    <row r="731" spans="9:9" ht="14.25" customHeight="1" x14ac:dyDescent="0.25">
      <c r="I731" s="70"/>
    </row>
    <row r="732" spans="9:9" ht="14.25" customHeight="1" x14ac:dyDescent="0.25">
      <c r="I732" s="70"/>
    </row>
    <row r="733" spans="9:9" ht="14.25" customHeight="1" x14ac:dyDescent="0.25">
      <c r="I733" s="70"/>
    </row>
    <row r="734" spans="9:9" ht="14.25" customHeight="1" x14ac:dyDescent="0.25">
      <c r="I734" s="70"/>
    </row>
    <row r="735" spans="9:9" ht="14.25" customHeight="1" x14ac:dyDescent="0.25">
      <c r="I735" s="70"/>
    </row>
    <row r="736" spans="9:9" ht="14.25" customHeight="1" x14ac:dyDescent="0.25">
      <c r="I736" s="70"/>
    </row>
    <row r="737" spans="9:9" ht="14.25" customHeight="1" x14ac:dyDescent="0.25">
      <c r="I737" s="70"/>
    </row>
    <row r="738" spans="9:9" ht="14.25" customHeight="1" x14ac:dyDescent="0.25">
      <c r="I738" s="70"/>
    </row>
    <row r="739" spans="9:9" ht="14.25" customHeight="1" x14ac:dyDescent="0.25">
      <c r="I739" s="70"/>
    </row>
    <row r="740" spans="9:9" ht="14.25" customHeight="1" x14ac:dyDescent="0.25">
      <c r="I740" s="70"/>
    </row>
    <row r="741" spans="9:9" ht="14.25" customHeight="1" x14ac:dyDescent="0.25">
      <c r="I741" s="70"/>
    </row>
    <row r="742" spans="9:9" ht="14.25" customHeight="1" x14ac:dyDescent="0.25">
      <c r="I742" s="70"/>
    </row>
    <row r="743" spans="9:9" ht="14.25" customHeight="1" x14ac:dyDescent="0.25">
      <c r="I743" s="70"/>
    </row>
    <row r="744" spans="9:9" ht="14.25" customHeight="1" x14ac:dyDescent="0.25">
      <c r="I744" s="70"/>
    </row>
    <row r="745" spans="9:9" ht="14.25" customHeight="1" x14ac:dyDescent="0.25">
      <c r="I745" s="70"/>
    </row>
    <row r="746" spans="9:9" ht="14.25" customHeight="1" x14ac:dyDescent="0.25">
      <c r="I746" s="70"/>
    </row>
    <row r="747" spans="9:9" ht="14.25" customHeight="1" x14ac:dyDescent="0.25">
      <c r="I747" s="70"/>
    </row>
    <row r="748" spans="9:9" ht="14.25" customHeight="1" x14ac:dyDescent="0.25">
      <c r="I748" s="70"/>
    </row>
    <row r="749" spans="9:9" ht="14.25" customHeight="1" x14ac:dyDescent="0.25">
      <c r="I749" s="70"/>
    </row>
    <row r="750" spans="9:9" ht="14.25" customHeight="1" x14ac:dyDescent="0.25">
      <c r="I750" s="70"/>
    </row>
    <row r="751" spans="9:9" ht="14.25" customHeight="1" x14ac:dyDescent="0.25">
      <c r="I751" s="70"/>
    </row>
    <row r="752" spans="9:9" ht="14.25" customHeight="1" x14ac:dyDescent="0.25">
      <c r="I752" s="70"/>
    </row>
    <row r="753" spans="9:9" ht="14.25" customHeight="1" x14ac:dyDescent="0.25">
      <c r="I753" s="70"/>
    </row>
    <row r="754" spans="9:9" ht="14.25" customHeight="1" x14ac:dyDescent="0.25">
      <c r="I754" s="70"/>
    </row>
    <row r="755" spans="9:9" ht="14.25" customHeight="1" x14ac:dyDescent="0.25">
      <c r="I755" s="70"/>
    </row>
    <row r="756" spans="9:9" ht="14.25" customHeight="1" x14ac:dyDescent="0.25">
      <c r="I756" s="70"/>
    </row>
    <row r="757" spans="9:9" ht="14.25" customHeight="1" x14ac:dyDescent="0.25">
      <c r="I757" s="70"/>
    </row>
    <row r="758" spans="9:9" ht="14.25" customHeight="1" x14ac:dyDescent="0.25">
      <c r="I758" s="70"/>
    </row>
    <row r="759" spans="9:9" ht="14.25" customHeight="1" x14ac:dyDescent="0.25">
      <c r="I759" s="70"/>
    </row>
    <row r="760" spans="9:9" ht="14.25" customHeight="1" x14ac:dyDescent="0.25">
      <c r="I760" s="70"/>
    </row>
    <row r="761" spans="9:9" ht="14.25" customHeight="1" x14ac:dyDescent="0.25">
      <c r="I761" s="70"/>
    </row>
    <row r="762" spans="9:9" ht="14.25" customHeight="1" x14ac:dyDescent="0.25">
      <c r="I762" s="70"/>
    </row>
    <row r="763" spans="9:9" ht="14.25" customHeight="1" x14ac:dyDescent="0.25">
      <c r="I763" s="70"/>
    </row>
    <row r="764" spans="9:9" ht="14.25" customHeight="1" x14ac:dyDescent="0.25">
      <c r="I764" s="70"/>
    </row>
    <row r="765" spans="9:9" ht="14.25" customHeight="1" x14ac:dyDescent="0.25">
      <c r="I765" s="70"/>
    </row>
    <row r="766" spans="9:9" ht="14.25" customHeight="1" x14ac:dyDescent="0.25">
      <c r="I766" s="70"/>
    </row>
    <row r="767" spans="9:9" ht="14.25" customHeight="1" x14ac:dyDescent="0.25">
      <c r="I767" s="70"/>
    </row>
    <row r="768" spans="9:9" ht="14.25" customHeight="1" x14ac:dyDescent="0.25">
      <c r="I768" s="70"/>
    </row>
    <row r="769" spans="9:9" ht="14.25" customHeight="1" x14ac:dyDescent="0.25">
      <c r="I769" s="70"/>
    </row>
    <row r="770" spans="9:9" ht="14.25" customHeight="1" x14ac:dyDescent="0.25">
      <c r="I770" s="70"/>
    </row>
    <row r="771" spans="9:9" ht="14.25" customHeight="1" x14ac:dyDescent="0.25">
      <c r="I771" s="70"/>
    </row>
    <row r="772" spans="9:9" ht="14.25" customHeight="1" x14ac:dyDescent="0.25">
      <c r="I772" s="70"/>
    </row>
    <row r="773" spans="9:9" ht="14.25" customHeight="1" x14ac:dyDescent="0.25">
      <c r="I773" s="70"/>
    </row>
    <row r="774" spans="9:9" ht="14.25" customHeight="1" x14ac:dyDescent="0.25">
      <c r="I774" s="70"/>
    </row>
    <row r="775" spans="9:9" ht="14.25" customHeight="1" x14ac:dyDescent="0.25">
      <c r="I775" s="70"/>
    </row>
    <row r="776" spans="9:9" ht="14.25" customHeight="1" x14ac:dyDescent="0.25">
      <c r="I776" s="70"/>
    </row>
    <row r="777" spans="9:9" ht="14.25" customHeight="1" x14ac:dyDescent="0.25">
      <c r="I777" s="70"/>
    </row>
    <row r="778" spans="9:9" ht="14.25" customHeight="1" x14ac:dyDescent="0.25">
      <c r="I778" s="70"/>
    </row>
    <row r="779" spans="9:9" ht="14.25" customHeight="1" x14ac:dyDescent="0.25">
      <c r="I779" s="70"/>
    </row>
    <row r="780" spans="9:9" ht="14.25" customHeight="1" x14ac:dyDescent="0.25">
      <c r="I780" s="70"/>
    </row>
    <row r="781" spans="9:9" ht="14.25" customHeight="1" x14ac:dyDescent="0.25">
      <c r="I781" s="70"/>
    </row>
    <row r="782" spans="9:9" ht="14.25" customHeight="1" x14ac:dyDescent="0.25">
      <c r="I782" s="70"/>
    </row>
    <row r="783" spans="9:9" ht="14.25" customHeight="1" x14ac:dyDescent="0.25">
      <c r="I783" s="70"/>
    </row>
    <row r="784" spans="9:9" ht="14.25" customHeight="1" x14ac:dyDescent="0.25">
      <c r="I784" s="70"/>
    </row>
    <row r="785" spans="9:9" ht="14.25" customHeight="1" x14ac:dyDescent="0.25">
      <c r="I785" s="70"/>
    </row>
    <row r="786" spans="9:9" ht="14.25" customHeight="1" x14ac:dyDescent="0.25">
      <c r="I786" s="70"/>
    </row>
    <row r="787" spans="9:9" ht="14.25" customHeight="1" x14ac:dyDescent="0.25">
      <c r="I787" s="70"/>
    </row>
    <row r="788" spans="9:9" ht="14.25" customHeight="1" x14ac:dyDescent="0.25">
      <c r="I788" s="70"/>
    </row>
    <row r="789" spans="9:9" ht="14.25" customHeight="1" x14ac:dyDescent="0.25">
      <c r="I789" s="70"/>
    </row>
    <row r="790" spans="9:9" ht="14.25" customHeight="1" x14ac:dyDescent="0.25">
      <c r="I790" s="70"/>
    </row>
    <row r="791" spans="9:9" ht="14.25" customHeight="1" x14ac:dyDescent="0.25">
      <c r="I791" s="70"/>
    </row>
    <row r="792" spans="9:9" ht="14.25" customHeight="1" x14ac:dyDescent="0.25">
      <c r="I792" s="70"/>
    </row>
    <row r="793" spans="9:9" ht="14.25" customHeight="1" x14ac:dyDescent="0.25">
      <c r="I793" s="70"/>
    </row>
    <row r="794" spans="9:9" ht="14.25" customHeight="1" x14ac:dyDescent="0.25">
      <c r="I794" s="70"/>
    </row>
    <row r="795" spans="9:9" ht="14.25" customHeight="1" x14ac:dyDescent="0.25">
      <c r="I795" s="70"/>
    </row>
    <row r="796" spans="9:9" ht="14.25" customHeight="1" x14ac:dyDescent="0.25">
      <c r="I796" s="70"/>
    </row>
    <row r="797" spans="9:9" ht="14.25" customHeight="1" x14ac:dyDescent="0.25">
      <c r="I797" s="70"/>
    </row>
    <row r="798" spans="9:9" ht="14.25" customHeight="1" x14ac:dyDescent="0.25">
      <c r="I798" s="70"/>
    </row>
    <row r="799" spans="9:9" ht="14.25" customHeight="1" x14ac:dyDescent="0.25">
      <c r="I799" s="70"/>
    </row>
    <row r="800" spans="9:9" ht="14.25" customHeight="1" x14ac:dyDescent="0.25">
      <c r="I800" s="70"/>
    </row>
    <row r="801" spans="9:9" ht="14.25" customHeight="1" x14ac:dyDescent="0.25">
      <c r="I801" s="70"/>
    </row>
    <row r="802" spans="9:9" ht="14.25" customHeight="1" x14ac:dyDescent="0.25">
      <c r="I802" s="70"/>
    </row>
    <row r="803" spans="9:9" ht="14.25" customHeight="1" x14ac:dyDescent="0.25">
      <c r="I803" s="70"/>
    </row>
    <row r="804" spans="9:9" ht="14.25" customHeight="1" x14ac:dyDescent="0.25">
      <c r="I804" s="70"/>
    </row>
    <row r="805" spans="9:9" ht="14.25" customHeight="1" x14ac:dyDescent="0.25">
      <c r="I805" s="70"/>
    </row>
    <row r="806" spans="9:9" ht="14.25" customHeight="1" x14ac:dyDescent="0.25">
      <c r="I806" s="70"/>
    </row>
    <row r="807" spans="9:9" ht="14.25" customHeight="1" x14ac:dyDescent="0.25">
      <c r="I807" s="70"/>
    </row>
    <row r="808" spans="9:9" ht="14.25" customHeight="1" x14ac:dyDescent="0.25">
      <c r="I808" s="70"/>
    </row>
    <row r="809" spans="9:9" ht="14.25" customHeight="1" x14ac:dyDescent="0.25">
      <c r="I809" s="70"/>
    </row>
    <row r="810" spans="9:9" ht="14.25" customHeight="1" x14ac:dyDescent="0.25">
      <c r="I810" s="70"/>
    </row>
    <row r="811" spans="9:9" ht="14.25" customHeight="1" x14ac:dyDescent="0.25">
      <c r="I811" s="70"/>
    </row>
    <row r="812" spans="9:9" ht="14.25" customHeight="1" x14ac:dyDescent="0.25">
      <c r="I812" s="70"/>
    </row>
    <row r="813" spans="9:9" ht="14.25" customHeight="1" x14ac:dyDescent="0.25">
      <c r="I813" s="70"/>
    </row>
    <row r="814" spans="9:9" ht="14.25" customHeight="1" x14ac:dyDescent="0.25">
      <c r="I814" s="70"/>
    </row>
    <row r="815" spans="9:9" ht="14.25" customHeight="1" x14ac:dyDescent="0.25">
      <c r="I815" s="70"/>
    </row>
    <row r="816" spans="9:9" ht="14.25" customHeight="1" x14ac:dyDescent="0.25">
      <c r="I816" s="70"/>
    </row>
    <row r="817" spans="9:9" ht="14.25" customHeight="1" x14ac:dyDescent="0.25">
      <c r="I817" s="70"/>
    </row>
    <row r="818" spans="9:9" ht="14.25" customHeight="1" x14ac:dyDescent="0.25">
      <c r="I818" s="70"/>
    </row>
    <row r="819" spans="9:9" ht="14.25" customHeight="1" x14ac:dyDescent="0.25">
      <c r="I819" s="70"/>
    </row>
    <row r="820" spans="9:9" ht="14.25" customHeight="1" x14ac:dyDescent="0.25">
      <c r="I820" s="70"/>
    </row>
    <row r="821" spans="9:9" ht="14.25" customHeight="1" x14ac:dyDescent="0.25">
      <c r="I821" s="70"/>
    </row>
    <row r="822" spans="9:9" ht="14.25" customHeight="1" x14ac:dyDescent="0.25">
      <c r="I822" s="70"/>
    </row>
    <row r="823" spans="9:9" ht="14.25" customHeight="1" x14ac:dyDescent="0.25">
      <c r="I823" s="70"/>
    </row>
    <row r="824" spans="9:9" ht="14.25" customHeight="1" x14ac:dyDescent="0.25">
      <c r="I824" s="70"/>
    </row>
    <row r="825" spans="9:9" ht="14.25" customHeight="1" x14ac:dyDescent="0.25">
      <c r="I825" s="70"/>
    </row>
    <row r="826" spans="9:9" ht="14.25" customHeight="1" x14ac:dyDescent="0.25">
      <c r="I826" s="70"/>
    </row>
    <row r="827" spans="9:9" ht="14.25" customHeight="1" x14ac:dyDescent="0.25">
      <c r="I827" s="70"/>
    </row>
    <row r="828" spans="9:9" ht="14.25" customHeight="1" x14ac:dyDescent="0.25">
      <c r="I828" s="70"/>
    </row>
    <row r="829" spans="9:9" ht="14.25" customHeight="1" x14ac:dyDescent="0.25">
      <c r="I829" s="70"/>
    </row>
    <row r="830" spans="9:9" ht="14.25" customHeight="1" x14ac:dyDescent="0.25">
      <c r="I830" s="70"/>
    </row>
    <row r="831" spans="9:9" ht="14.25" customHeight="1" x14ac:dyDescent="0.25">
      <c r="I831" s="70"/>
    </row>
    <row r="832" spans="9:9" ht="14.25" customHeight="1" x14ac:dyDescent="0.25">
      <c r="I832" s="70"/>
    </row>
    <row r="833" spans="9:9" ht="14.25" customHeight="1" x14ac:dyDescent="0.25">
      <c r="I833" s="70"/>
    </row>
    <row r="834" spans="9:9" ht="14.25" customHeight="1" x14ac:dyDescent="0.25">
      <c r="I834" s="70"/>
    </row>
    <row r="835" spans="9:9" ht="14.25" customHeight="1" x14ac:dyDescent="0.25">
      <c r="I835" s="70"/>
    </row>
    <row r="836" spans="9:9" ht="14.25" customHeight="1" x14ac:dyDescent="0.25">
      <c r="I836" s="70"/>
    </row>
    <row r="837" spans="9:9" ht="14.25" customHeight="1" x14ac:dyDescent="0.25">
      <c r="I837" s="70"/>
    </row>
    <row r="838" spans="9:9" ht="14.25" customHeight="1" x14ac:dyDescent="0.25">
      <c r="I838" s="70"/>
    </row>
    <row r="839" spans="9:9" ht="14.25" customHeight="1" x14ac:dyDescent="0.25">
      <c r="I839" s="70"/>
    </row>
    <row r="840" spans="9:9" ht="14.25" customHeight="1" x14ac:dyDescent="0.25">
      <c r="I840" s="70"/>
    </row>
    <row r="841" spans="9:9" ht="14.25" customHeight="1" x14ac:dyDescent="0.25">
      <c r="I841" s="70"/>
    </row>
    <row r="842" spans="9:9" ht="14.25" customHeight="1" x14ac:dyDescent="0.25">
      <c r="I842" s="70"/>
    </row>
    <row r="843" spans="9:9" ht="14.25" customHeight="1" x14ac:dyDescent="0.25">
      <c r="I843" s="70"/>
    </row>
    <row r="844" spans="9:9" ht="14.25" customHeight="1" x14ac:dyDescent="0.25">
      <c r="I844" s="70"/>
    </row>
    <row r="845" spans="9:9" ht="14.25" customHeight="1" x14ac:dyDescent="0.25">
      <c r="I845" s="70"/>
    </row>
    <row r="846" spans="9:9" ht="14.25" customHeight="1" x14ac:dyDescent="0.25">
      <c r="I846" s="70"/>
    </row>
    <row r="847" spans="9:9" ht="14.25" customHeight="1" x14ac:dyDescent="0.25">
      <c r="I847" s="70"/>
    </row>
    <row r="848" spans="9:9" ht="14.25" customHeight="1" x14ac:dyDescent="0.25">
      <c r="I848" s="70"/>
    </row>
    <row r="849" spans="9:9" ht="14.25" customHeight="1" x14ac:dyDescent="0.25">
      <c r="I849" s="70"/>
    </row>
    <row r="850" spans="9:9" ht="14.25" customHeight="1" x14ac:dyDescent="0.25">
      <c r="I850" s="70"/>
    </row>
    <row r="851" spans="9:9" ht="14.25" customHeight="1" x14ac:dyDescent="0.25">
      <c r="I851" s="70"/>
    </row>
    <row r="852" spans="9:9" ht="14.25" customHeight="1" x14ac:dyDescent="0.25">
      <c r="I852" s="70"/>
    </row>
    <row r="853" spans="9:9" ht="14.25" customHeight="1" x14ac:dyDescent="0.25">
      <c r="I853" s="70"/>
    </row>
    <row r="854" spans="9:9" ht="14.25" customHeight="1" x14ac:dyDescent="0.25">
      <c r="I854" s="70"/>
    </row>
    <row r="855" spans="9:9" ht="14.25" customHeight="1" x14ac:dyDescent="0.25">
      <c r="I855" s="70"/>
    </row>
    <row r="856" spans="9:9" ht="14.25" customHeight="1" x14ac:dyDescent="0.25">
      <c r="I856" s="70"/>
    </row>
    <row r="857" spans="9:9" ht="14.25" customHeight="1" x14ac:dyDescent="0.25">
      <c r="I857" s="70"/>
    </row>
    <row r="858" spans="9:9" ht="14.25" customHeight="1" x14ac:dyDescent="0.25">
      <c r="I858" s="70"/>
    </row>
    <row r="859" spans="9:9" ht="14.25" customHeight="1" x14ac:dyDescent="0.25">
      <c r="I859" s="70"/>
    </row>
    <row r="860" spans="9:9" ht="14.25" customHeight="1" x14ac:dyDescent="0.25">
      <c r="I860" s="70"/>
    </row>
    <row r="861" spans="9:9" ht="14.25" customHeight="1" x14ac:dyDescent="0.25">
      <c r="I861" s="70"/>
    </row>
    <row r="862" spans="9:9" ht="14.25" customHeight="1" x14ac:dyDescent="0.25">
      <c r="I862" s="70"/>
    </row>
    <row r="863" spans="9:9" ht="14.25" customHeight="1" x14ac:dyDescent="0.25">
      <c r="I863" s="70"/>
    </row>
    <row r="864" spans="9:9" ht="14.25" customHeight="1" x14ac:dyDescent="0.25">
      <c r="I864" s="70"/>
    </row>
    <row r="865" spans="9:9" ht="14.25" customHeight="1" x14ac:dyDescent="0.25">
      <c r="I865" s="70"/>
    </row>
    <row r="866" spans="9:9" ht="14.25" customHeight="1" x14ac:dyDescent="0.25">
      <c r="I866" s="70"/>
    </row>
    <row r="867" spans="9:9" ht="14.25" customHeight="1" x14ac:dyDescent="0.25">
      <c r="I867" s="70"/>
    </row>
    <row r="868" spans="9:9" ht="14.25" customHeight="1" x14ac:dyDescent="0.25">
      <c r="I868" s="70"/>
    </row>
    <row r="869" spans="9:9" ht="14.25" customHeight="1" x14ac:dyDescent="0.25">
      <c r="I869" s="70"/>
    </row>
    <row r="870" spans="9:9" ht="14.25" customHeight="1" x14ac:dyDescent="0.25">
      <c r="I870" s="70"/>
    </row>
    <row r="871" spans="9:9" ht="14.25" customHeight="1" x14ac:dyDescent="0.25">
      <c r="I871" s="70"/>
    </row>
    <row r="872" spans="9:9" ht="14.25" customHeight="1" x14ac:dyDescent="0.25">
      <c r="I872" s="70"/>
    </row>
    <row r="873" spans="9:9" ht="14.25" customHeight="1" x14ac:dyDescent="0.25">
      <c r="I873" s="70"/>
    </row>
    <row r="874" spans="9:9" ht="14.25" customHeight="1" x14ac:dyDescent="0.25">
      <c r="I874" s="70"/>
    </row>
    <row r="875" spans="9:9" ht="14.25" customHeight="1" x14ac:dyDescent="0.25">
      <c r="I875" s="70"/>
    </row>
    <row r="876" spans="9:9" ht="14.25" customHeight="1" x14ac:dyDescent="0.25">
      <c r="I876" s="70"/>
    </row>
    <row r="877" spans="9:9" ht="14.25" customHeight="1" x14ac:dyDescent="0.25">
      <c r="I877" s="70"/>
    </row>
    <row r="878" spans="9:9" ht="14.25" customHeight="1" x14ac:dyDescent="0.25">
      <c r="I878" s="70"/>
    </row>
    <row r="879" spans="9:9" ht="14.25" customHeight="1" x14ac:dyDescent="0.25">
      <c r="I879" s="70"/>
    </row>
    <row r="880" spans="9:9" ht="14.25" customHeight="1" x14ac:dyDescent="0.25">
      <c r="I880" s="70"/>
    </row>
    <row r="881" spans="9:9" ht="14.25" customHeight="1" x14ac:dyDescent="0.25">
      <c r="I881" s="70"/>
    </row>
    <row r="882" spans="9:9" ht="14.25" customHeight="1" x14ac:dyDescent="0.25">
      <c r="I882" s="70"/>
    </row>
    <row r="883" spans="9:9" ht="14.25" customHeight="1" x14ac:dyDescent="0.25">
      <c r="I883" s="70"/>
    </row>
    <row r="884" spans="9:9" ht="14.25" customHeight="1" x14ac:dyDescent="0.25">
      <c r="I884" s="70"/>
    </row>
    <row r="885" spans="9:9" ht="14.25" customHeight="1" x14ac:dyDescent="0.25">
      <c r="I885" s="70"/>
    </row>
    <row r="886" spans="9:9" ht="14.25" customHeight="1" x14ac:dyDescent="0.25">
      <c r="I886" s="70"/>
    </row>
    <row r="887" spans="9:9" ht="14.25" customHeight="1" x14ac:dyDescent="0.25">
      <c r="I887" s="70"/>
    </row>
    <row r="888" spans="9:9" ht="14.25" customHeight="1" x14ac:dyDescent="0.25">
      <c r="I888" s="70"/>
    </row>
    <row r="889" spans="9:9" ht="14.25" customHeight="1" x14ac:dyDescent="0.25">
      <c r="I889" s="70"/>
    </row>
    <row r="890" spans="9:9" ht="14.25" customHeight="1" x14ac:dyDescent="0.25">
      <c r="I890" s="70"/>
    </row>
    <row r="891" spans="9:9" ht="14.25" customHeight="1" x14ac:dyDescent="0.25">
      <c r="I891" s="70"/>
    </row>
    <row r="892" spans="9:9" ht="14.25" customHeight="1" x14ac:dyDescent="0.25">
      <c r="I892" s="70"/>
    </row>
    <row r="893" spans="9:9" ht="14.25" customHeight="1" x14ac:dyDescent="0.25">
      <c r="I893" s="70"/>
    </row>
    <row r="894" spans="9:9" ht="14.25" customHeight="1" x14ac:dyDescent="0.25">
      <c r="I894" s="70"/>
    </row>
    <row r="895" spans="9:9" ht="14.25" customHeight="1" x14ac:dyDescent="0.25">
      <c r="I895" s="70"/>
    </row>
    <row r="896" spans="9:9" ht="14.25" customHeight="1" x14ac:dyDescent="0.25">
      <c r="I896" s="70"/>
    </row>
    <row r="897" spans="9:9" ht="14.25" customHeight="1" x14ac:dyDescent="0.25">
      <c r="I897" s="70"/>
    </row>
    <row r="898" spans="9:9" ht="14.25" customHeight="1" x14ac:dyDescent="0.25">
      <c r="I898" s="70"/>
    </row>
    <row r="899" spans="9:9" ht="14.25" customHeight="1" x14ac:dyDescent="0.25">
      <c r="I899" s="70"/>
    </row>
    <row r="900" spans="9:9" ht="14.25" customHeight="1" x14ac:dyDescent="0.25">
      <c r="I900" s="70"/>
    </row>
    <row r="901" spans="9:9" ht="14.25" customHeight="1" x14ac:dyDescent="0.25">
      <c r="I901" s="70"/>
    </row>
    <row r="902" spans="9:9" ht="14.25" customHeight="1" x14ac:dyDescent="0.25">
      <c r="I902" s="70"/>
    </row>
    <row r="903" spans="9:9" ht="14.25" customHeight="1" x14ac:dyDescent="0.25">
      <c r="I903" s="70"/>
    </row>
    <row r="904" spans="9:9" ht="14.25" customHeight="1" x14ac:dyDescent="0.25">
      <c r="I904" s="70"/>
    </row>
    <row r="905" spans="9:9" ht="14.25" customHeight="1" x14ac:dyDescent="0.25">
      <c r="I905" s="70"/>
    </row>
    <row r="906" spans="9:9" ht="14.25" customHeight="1" x14ac:dyDescent="0.25">
      <c r="I906" s="70"/>
    </row>
    <row r="907" spans="9:9" ht="14.25" customHeight="1" x14ac:dyDescent="0.25">
      <c r="I907" s="70"/>
    </row>
    <row r="908" spans="9:9" ht="14.25" customHeight="1" x14ac:dyDescent="0.25">
      <c r="I908" s="70"/>
    </row>
    <row r="909" spans="9:9" ht="14.25" customHeight="1" x14ac:dyDescent="0.25">
      <c r="I909" s="70"/>
    </row>
    <row r="910" spans="9:9" ht="14.25" customHeight="1" x14ac:dyDescent="0.25">
      <c r="I910" s="70"/>
    </row>
    <row r="911" spans="9:9" ht="14.25" customHeight="1" x14ac:dyDescent="0.25">
      <c r="I911" s="70"/>
    </row>
    <row r="912" spans="9:9" ht="14.25" customHeight="1" x14ac:dyDescent="0.25">
      <c r="I912" s="70"/>
    </row>
    <row r="913" spans="9:9" ht="14.25" customHeight="1" x14ac:dyDescent="0.25">
      <c r="I913" s="70"/>
    </row>
    <row r="914" spans="9:9" ht="14.25" customHeight="1" x14ac:dyDescent="0.25">
      <c r="I914" s="70"/>
    </row>
    <row r="915" spans="9:9" ht="14.25" customHeight="1" x14ac:dyDescent="0.25">
      <c r="I915" s="70"/>
    </row>
    <row r="916" spans="9:9" ht="14.25" customHeight="1" x14ac:dyDescent="0.25">
      <c r="I916" s="70"/>
    </row>
    <row r="917" spans="9:9" ht="14.25" customHeight="1" x14ac:dyDescent="0.25">
      <c r="I917" s="70"/>
    </row>
    <row r="918" spans="9:9" ht="14.25" customHeight="1" x14ac:dyDescent="0.25">
      <c r="I918" s="70"/>
    </row>
    <row r="919" spans="9:9" ht="14.25" customHeight="1" x14ac:dyDescent="0.25">
      <c r="I919" s="70"/>
    </row>
    <row r="920" spans="9:9" ht="14.25" customHeight="1" x14ac:dyDescent="0.25">
      <c r="I920" s="70"/>
    </row>
    <row r="921" spans="9:9" ht="14.25" customHeight="1" x14ac:dyDescent="0.25">
      <c r="I921" s="70"/>
    </row>
    <row r="922" spans="9:9" ht="14.25" customHeight="1" x14ac:dyDescent="0.25">
      <c r="I922" s="70"/>
    </row>
    <row r="923" spans="9:9" ht="14.25" customHeight="1" x14ac:dyDescent="0.25">
      <c r="I923" s="70"/>
    </row>
    <row r="924" spans="9:9" ht="14.25" customHeight="1" x14ac:dyDescent="0.25">
      <c r="I924" s="70"/>
    </row>
    <row r="925" spans="9:9" ht="14.25" customHeight="1" x14ac:dyDescent="0.25">
      <c r="I925" s="70"/>
    </row>
    <row r="926" spans="9:9" ht="14.25" customHeight="1" x14ac:dyDescent="0.25">
      <c r="I926" s="70"/>
    </row>
    <row r="927" spans="9:9" ht="14.25" customHeight="1" x14ac:dyDescent="0.25">
      <c r="I927" s="70"/>
    </row>
    <row r="928" spans="9:9" ht="14.25" customHeight="1" x14ac:dyDescent="0.25">
      <c r="I928" s="70"/>
    </row>
    <row r="929" spans="9:9" ht="14.25" customHeight="1" x14ac:dyDescent="0.25">
      <c r="I929" s="70"/>
    </row>
    <row r="930" spans="9:9" ht="14.25" customHeight="1" x14ac:dyDescent="0.25">
      <c r="I930" s="70"/>
    </row>
    <row r="931" spans="9:9" ht="14.25" customHeight="1" x14ac:dyDescent="0.25">
      <c r="I931" s="70"/>
    </row>
    <row r="932" spans="9:9" ht="14.25" customHeight="1" x14ac:dyDescent="0.25">
      <c r="I932" s="70"/>
    </row>
    <row r="933" spans="9:9" ht="14.25" customHeight="1" x14ac:dyDescent="0.25">
      <c r="I933" s="70"/>
    </row>
    <row r="934" spans="9:9" ht="14.25" customHeight="1" x14ac:dyDescent="0.25">
      <c r="I934" s="70"/>
    </row>
    <row r="935" spans="9:9" ht="14.25" customHeight="1" x14ac:dyDescent="0.25">
      <c r="I935" s="70"/>
    </row>
    <row r="936" spans="9:9" ht="14.25" customHeight="1" x14ac:dyDescent="0.25">
      <c r="I936" s="70"/>
    </row>
    <row r="937" spans="9:9" ht="14.25" customHeight="1" x14ac:dyDescent="0.25">
      <c r="I937" s="70"/>
    </row>
    <row r="938" spans="9:9" ht="14.25" customHeight="1" x14ac:dyDescent="0.25">
      <c r="I938" s="70"/>
    </row>
    <row r="939" spans="9:9" ht="14.25" customHeight="1" x14ac:dyDescent="0.25">
      <c r="I939" s="70"/>
    </row>
    <row r="940" spans="9:9" ht="14.25" customHeight="1" x14ac:dyDescent="0.25">
      <c r="I940" s="70"/>
    </row>
    <row r="941" spans="9:9" ht="14.25" customHeight="1" x14ac:dyDescent="0.25">
      <c r="I941" s="70"/>
    </row>
    <row r="942" spans="9:9" ht="14.25" customHeight="1" x14ac:dyDescent="0.25">
      <c r="I942" s="70"/>
    </row>
    <row r="943" spans="9:9" ht="14.25" customHeight="1" x14ac:dyDescent="0.25">
      <c r="I943" s="70"/>
    </row>
    <row r="944" spans="9:9" ht="14.25" customHeight="1" x14ac:dyDescent="0.25">
      <c r="I944" s="70"/>
    </row>
    <row r="945" spans="9:9" ht="14.25" customHeight="1" x14ac:dyDescent="0.25">
      <c r="I945" s="70"/>
    </row>
    <row r="946" spans="9:9" ht="14.25" customHeight="1" x14ac:dyDescent="0.25">
      <c r="I946" s="70"/>
    </row>
    <row r="947" spans="9:9" ht="14.25" customHeight="1" x14ac:dyDescent="0.25">
      <c r="I947" s="70"/>
    </row>
    <row r="948" spans="9:9" ht="14.25" customHeight="1" x14ac:dyDescent="0.25">
      <c r="I948" s="70"/>
    </row>
    <row r="949" spans="9:9" ht="14.25" customHeight="1" x14ac:dyDescent="0.25">
      <c r="I949" s="70"/>
    </row>
    <row r="950" spans="9:9" ht="14.25" customHeight="1" x14ac:dyDescent="0.25">
      <c r="I950" s="70"/>
    </row>
    <row r="951" spans="9:9" ht="14.25" customHeight="1" x14ac:dyDescent="0.25">
      <c r="I951" s="70"/>
    </row>
    <row r="952" spans="9:9" ht="14.25" customHeight="1" x14ac:dyDescent="0.25">
      <c r="I952" s="70"/>
    </row>
    <row r="953" spans="9:9" ht="14.25" customHeight="1" x14ac:dyDescent="0.25">
      <c r="I953" s="70"/>
    </row>
    <row r="954" spans="9:9" ht="14.25" customHeight="1" x14ac:dyDescent="0.25">
      <c r="I954" s="70"/>
    </row>
    <row r="955" spans="9:9" ht="14.25" customHeight="1" x14ac:dyDescent="0.25">
      <c r="I955" s="70"/>
    </row>
    <row r="956" spans="9:9" ht="14.25" customHeight="1" x14ac:dyDescent="0.25">
      <c r="I956" s="70"/>
    </row>
    <row r="957" spans="9:9" ht="14.25" customHeight="1" x14ac:dyDescent="0.25">
      <c r="I957" s="70"/>
    </row>
    <row r="958" spans="9:9" ht="14.25" customHeight="1" x14ac:dyDescent="0.25">
      <c r="I958" s="70"/>
    </row>
    <row r="959" spans="9:9" ht="14.25" customHeight="1" x14ac:dyDescent="0.25">
      <c r="I959" s="70"/>
    </row>
    <row r="960" spans="9:9" ht="14.25" customHeight="1" x14ac:dyDescent="0.25">
      <c r="I960" s="70"/>
    </row>
    <row r="961" spans="9:9" ht="14.25" customHeight="1" x14ac:dyDescent="0.25">
      <c r="I961" s="70"/>
    </row>
    <row r="962" spans="9:9" ht="14.25" customHeight="1" x14ac:dyDescent="0.25">
      <c r="I962" s="70"/>
    </row>
    <row r="963" spans="9:9" ht="14.25" customHeight="1" x14ac:dyDescent="0.25">
      <c r="I963" s="70"/>
    </row>
    <row r="964" spans="9:9" ht="14.25" customHeight="1" x14ac:dyDescent="0.25">
      <c r="I964" s="70"/>
    </row>
    <row r="965" spans="9:9" ht="14.25" customHeight="1" x14ac:dyDescent="0.25">
      <c r="I965" s="70"/>
    </row>
    <row r="966" spans="9:9" ht="14.25" customHeight="1" x14ac:dyDescent="0.25">
      <c r="I966" s="70"/>
    </row>
    <row r="967" spans="9:9" ht="14.25" customHeight="1" x14ac:dyDescent="0.25">
      <c r="I967" s="70"/>
    </row>
    <row r="968" spans="9:9" ht="14.25" customHeight="1" x14ac:dyDescent="0.25">
      <c r="I968" s="70"/>
    </row>
    <row r="969" spans="9:9" ht="14.25" customHeight="1" x14ac:dyDescent="0.25">
      <c r="I969" s="70"/>
    </row>
    <row r="970" spans="9:9" ht="14.25" customHeight="1" x14ac:dyDescent="0.25">
      <c r="I970" s="70"/>
    </row>
    <row r="971" spans="9:9" ht="14.25" customHeight="1" x14ac:dyDescent="0.25">
      <c r="I971" s="70"/>
    </row>
    <row r="972" spans="9:9" ht="14.25" customHeight="1" x14ac:dyDescent="0.25">
      <c r="I972" s="70"/>
    </row>
    <row r="973" spans="9:9" ht="14.25" customHeight="1" x14ac:dyDescent="0.25">
      <c r="I973" s="70"/>
    </row>
    <row r="974" spans="9:9" ht="14.25" customHeight="1" x14ac:dyDescent="0.25">
      <c r="I974" s="70"/>
    </row>
    <row r="975" spans="9:9" ht="14.25" customHeight="1" x14ac:dyDescent="0.25">
      <c r="I975" s="70"/>
    </row>
    <row r="976" spans="9:9" ht="14.25" customHeight="1" x14ac:dyDescent="0.25">
      <c r="I976" s="70"/>
    </row>
    <row r="977" spans="9:9" ht="14.25" customHeight="1" x14ac:dyDescent="0.25">
      <c r="I977" s="70"/>
    </row>
    <row r="978" spans="9:9" ht="14.25" customHeight="1" x14ac:dyDescent="0.25">
      <c r="I978" s="70"/>
    </row>
    <row r="979" spans="9:9" ht="14.25" customHeight="1" x14ac:dyDescent="0.25">
      <c r="I979" s="70"/>
    </row>
    <row r="980" spans="9:9" ht="14.25" customHeight="1" x14ac:dyDescent="0.25">
      <c r="I980" s="70"/>
    </row>
    <row r="981" spans="9:9" ht="14.25" customHeight="1" x14ac:dyDescent="0.25">
      <c r="I981" s="70"/>
    </row>
    <row r="982" spans="9:9" ht="14.25" customHeight="1" x14ac:dyDescent="0.25">
      <c r="I982" s="70"/>
    </row>
    <row r="983" spans="9:9" ht="14.25" customHeight="1" x14ac:dyDescent="0.25">
      <c r="I983" s="70"/>
    </row>
    <row r="984" spans="9:9" ht="14.25" customHeight="1" x14ac:dyDescent="0.25">
      <c r="I984" s="70"/>
    </row>
    <row r="985" spans="9:9" ht="14.25" customHeight="1" x14ac:dyDescent="0.25">
      <c r="I985" s="70"/>
    </row>
    <row r="986" spans="9:9" ht="14.25" customHeight="1" x14ac:dyDescent="0.25">
      <c r="I986" s="70"/>
    </row>
    <row r="987" spans="9:9" ht="14.25" customHeight="1" x14ac:dyDescent="0.25">
      <c r="I987" s="70"/>
    </row>
    <row r="988" spans="9:9" ht="14.25" customHeight="1" x14ac:dyDescent="0.25">
      <c r="I988" s="70"/>
    </row>
    <row r="989" spans="9:9" ht="14.25" customHeight="1" x14ac:dyDescent="0.25">
      <c r="I989" s="70"/>
    </row>
    <row r="990" spans="9:9" ht="14.25" customHeight="1" x14ac:dyDescent="0.25">
      <c r="I990" s="70"/>
    </row>
    <row r="991" spans="9:9" ht="14.25" customHeight="1" x14ac:dyDescent="0.25">
      <c r="I991" s="70"/>
    </row>
    <row r="992" spans="9:9" ht="14.25" customHeight="1" x14ac:dyDescent="0.25">
      <c r="I992" s="70"/>
    </row>
    <row r="993" spans="9:9" ht="14.25" customHeight="1" x14ac:dyDescent="0.25">
      <c r="I993" s="70"/>
    </row>
    <row r="994" spans="9:9" ht="14.25" customHeight="1" x14ac:dyDescent="0.25">
      <c r="I994" s="70"/>
    </row>
    <row r="995" spans="9:9" ht="14.25" customHeight="1" x14ac:dyDescent="0.25">
      <c r="I995" s="70"/>
    </row>
    <row r="996" spans="9:9" ht="14.25" customHeight="1" x14ac:dyDescent="0.25">
      <c r="I996" s="70"/>
    </row>
    <row r="997" spans="9:9" ht="14.25" customHeight="1" x14ac:dyDescent="0.25">
      <c r="I997" s="70"/>
    </row>
    <row r="998" spans="9:9" ht="14.25" customHeight="1" x14ac:dyDescent="0.25">
      <c r="I998" s="70"/>
    </row>
    <row r="999" spans="9:9" ht="14.25" customHeight="1" x14ac:dyDescent="0.25">
      <c r="I999" s="70"/>
    </row>
    <row r="1000" spans="9:9" ht="14.25" customHeight="1" x14ac:dyDescent="0.25">
      <c r="I1000" s="70"/>
    </row>
    <row r="1001" spans="9:9" ht="14.25" customHeight="1" x14ac:dyDescent="0.25">
      <c r="I1001" s="70"/>
    </row>
    <row r="1002" spans="9:9" ht="14.25" customHeight="1" x14ac:dyDescent="0.25">
      <c r="I1002" s="70"/>
    </row>
    <row r="1003" spans="9:9" ht="14.25" customHeight="1" x14ac:dyDescent="0.25">
      <c r="I1003" s="70"/>
    </row>
    <row r="1004" spans="9:9" ht="14.25" customHeight="1" x14ac:dyDescent="0.25">
      <c r="I1004" s="70"/>
    </row>
    <row r="1005" spans="9:9" ht="14.25" customHeight="1" x14ac:dyDescent="0.25">
      <c r="I1005" s="70"/>
    </row>
    <row r="1006" spans="9:9" ht="14.25" customHeight="1" x14ac:dyDescent="0.25">
      <c r="I1006" s="70"/>
    </row>
    <row r="1007" spans="9:9" ht="14.25" customHeight="1" x14ac:dyDescent="0.25">
      <c r="I1007" s="70"/>
    </row>
    <row r="1008" spans="9:9" ht="14.25" customHeight="1" x14ac:dyDescent="0.25">
      <c r="I1008" s="70"/>
    </row>
    <row r="1009" spans="9:9" ht="14.25" customHeight="1" x14ac:dyDescent="0.25">
      <c r="I1009" s="70"/>
    </row>
    <row r="1010" spans="9:9" ht="14.25" customHeight="1" x14ac:dyDescent="0.25">
      <c r="I1010" s="70"/>
    </row>
    <row r="1011" spans="9:9" ht="14.25" customHeight="1" x14ac:dyDescent="0.25">
      <c r="I1011" s="70"/>
    </row>
    <row r="1012" spans="9:9" ht="14.25" customHeight="1" x14ac:dyDescent="0.25">
      <c r="I1012" s="70"/>
    </row>
    <row r="1013" spans="9:9" ht="14.25" customHeight="1" x14ac:dyDescent="0.25">
      <c r="I1013" s="70"/>
    </row>
    <row r="1014" spans="9:9" x14ac:dyDescent="0.25">
      <c r="I1014" s="70"/>
    </row>
    <row r="1015" spans="9:9" x14ac:dyDescent="0.25">
      <c r="I1015" s="70"/>
    </row>
    <row r="1016" spans="9:9" x14ac:dyDescent="0.25">
      <c r="I1016" s="70"/>
    </row>
    <row r="1017" spans="9:9" x14ac:dyDescent="0.25">
      <c r="I1017" s="70"/>
    </row>
    <row r="1018" spans="9:9" x14ac:dyDescent="0.25">
      <c r="I1018" s="70"/>
    </row>
    <row r="1019" spans="9:9" x14ac:dyDescent="0.25">
      <c r="I1019" s="70"/>
    </row>
    <row r="1020" spans="9:9" x14ac:dyDescent="0.25">
      <c r="I1020" s="70"/>
    </row>
    <row r="1021" spans="9:9" x14ac:dyDescent="0.25">
      <c r="I1021" s="70"/>
    </row>
    <row r="1022" spans="9:9" x14ac:dyDescent="0.25">
      <c r="I1022" s="70"/>
    </row>
    <row r="1023" spans="9:9" x14ac:dyDescent="0.25">
      <c r="I1023" s="70"/>
    </row>
    <row r="1024" spans="9:9" x14ac:dyDescent="0.25">
      <c r="I1024" s="70"/>
    </row>
    <row r="1025" spans="9:9" x14ac:dyDescent="0.25">
      <c r="I1025" s="70"/>
    </row>
    <row r="1026" spans="9:9" x14ac:dyDescent="0.25">
      <c r="I1026" s="70"/>
    </row>
    <row r="1027" spans="9:9" x14ac:dyDescent="0.25">
      <c r="I1027" s="70"/>
    </row>
    <row r="1028" spans="9:9" x14ac:dyDescent="0.25">
      <c r="I1028" s="70"/>
    </row>
    <row r="1029" spans="9:9" x14ac:dyDescent="0.25">
      <c r="I1029" s="70"/>
    </row>
    <row r="1030" spans="9:9" x14ac:dyDescent="0.25">
      <c r="I1030" s="70"/>
    </row>
    <row r="1031" spans="9:9" x14ac:dyDescent="0.25">
      <c r="I1031" s="70"/>
    </row>
    <row r="1032" spans="9:9" x14ac:dyDescent="0.25">
      <c r="I1032" s="70"/>
    </row>
    <row r="1033" spans="9:9" x14ac:dyDescent="0.25">
      <c r="I1033" s="70"/>
    </row>
    <row r="1034" spans="9:9" x14ac:dyDescent="0.25">
      <c r="I1034" s="70"/>
    </row>
  </sheetData>
  <pageMargins left="0.7" right="0.7" top="0.75" bottom="0.75" header="0" footer="0"/>
  <pageSetup scale="58" orientation="landscape" r:id="rId1"/>
  <ignoredErrors>
    <ignoredError sqref="D31:E3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000"/>
  <sheetViews>
    <sheetView workbookViewId="0"/>
  </sheetViews>
  <sheetFormatPr defaultColWidth="14.42578125" defaultRowHeight="15" customHeight="1" x14ac:dyDescent="0.25"/>
  <cols>
    <col min="1" max="1" width="25.28515625" customWidth="1"/>
    <col min="2" max="2" width="23.28515625" customWidth="1"/>
    <col min="3" max="3" width="16.42578125" customWidth="1"/>
    <col min="4" max="4" width="22" customWidth="1"/>
    <col min="5" max="5" width="12.85546875" customWidth="1"/>
    <col min="6" max="6" width="37.85546875" customWidth="1"/>
    <col min="7" max="26" width="8.85546875" customWidth="1"/>
  </cols>
  <sheetData>
    <row r="1" spans="1:6" ht="14.25" customHeight="1" x14ac:dyDescent="0.3">
      <c r="A1" s="1" t="s">
        <v>91</v>
      </c>
      <c r="C1" s="26"/>
    </row>
    <row r="2" spans="1:6" ht="14.25" customHeight="1" x14ac:dyDescent="0.25">
      <c r="A2" s="3">
        <v>2019</v>
      </c>
      <c r="C2" s="26"/>
    </row>
    <row r="3" spans="1:6" ht="14.25" customHeight="1" x14ac:dyDescent="0.25">
      <c r="C3" s="26"/>
    </row>
    <row r="4" spans="1:6" ht="14.25" customHeight="1" x14ac:dyDescent="0.25">
      <c r="A4" s="31" t="s">
        <v>38</v>
      </c>
      <c r="B4" s="6" t="s">
        <v>39</v>
      </c>
      <c r="C4" s="32" t="s">
        <v>92</v>
      </c>
      <c r="D4" s="6" t="s">
        <v>40</v>
      </c>
      <c r="E4" s="6" t="s">
        <v>93</v>
      </c>
      <c r="F4" s="33" t="s">
        <v>3</v>
      </c>
    </row>
    <row r="5" spans="1:6" ht="14.25" customHeight="1" x14ac:dyDescent="0.25">
      <c r="A5" s="2" t="s">
        <v>94</v>
      </c>
      <c r="B5" s="2" t="s">
        <v>95</v>
      </c>
      <c r="C5" s="34">
        <v>1500</v>
      </c>
      <c r="D5" s="2" t="s">
        <v>72</v>
      </c>
      <c r="E5" s="2" t="s">
        <v>96</v>
      </c>
      <c r="F5" s="2" t="s">
        <v>97</v>
      </c>
    </row>
    <row r="6" spans="1:6" ht="14.25" customHeight="1" x14ac:dyDescent="0.25">
      <c r="A6" s="2" t="s">
        <v>67</v>
      </c>
      <c r="B6" s="2" t="s">
        <v>95</v>
      </c>
      <c r="C6" s="34">
        <v>1500</v>
      </c>
      <c r="D6" s="2" t="s">
        <v>68</v>
      </c>
      <c r="E6" s="2" t="s">
        <v>96</v>
      </c>
      <c r="F6" s="2" t="s">
        <v>98</v>
      </c>
    </row>
    <row r="7" spans="1:6" ht="14.25" customHeight="1" x14ac:dyDescent="0.25">
      <c r="A7" s="2" t="s">
        <v>99</v>
      </c>
      <c r="B7" s="2" t="s">
        <v>86</v>
      </c>
      <c r="C7" s="34">
        <v>500</v>
      </c>
      <c r="D7" s="2" t="s">
        <v>100</v>
      </c>
      <c r="E7" s="2" t="s">
        <v>101</v>
      </c>
      <c r="F7" s="2" t="s">
        <v>102</v>
      </c>
    </row>
    <row r="8" spans="1:6" ht="14.25" customHeight="1" x14ac:dyDescent="0.25">
      <c r="A8" s="2" t="s">
        <v>103</v>
      </c>
      <c r="B8" s="2" t="s">
        <v>49</v>
      </c>
      <c r="C8" s="34">
        <v>350</v>
      </c>
      <c r="D8" s="2" t="s">
        <v>104</v>
      </c>
      <c r="E8" s="2" t="s">
        <v>96</v>
      </c>
      <c r="F8" s="2" t="s">
        <v>105</v>
      </c>
    </row>
    <row r="9" spans="1:6" ht="14.25" customHeight="1" x14ac:dyDescent="0.25">
      <c r="A9" s="2" t="s">
        <v>106</v>
      </c>
      <c r="B9" s="2" t="s">
        <v>86</v>
      </c>
      <c r="C9" s="34">
        <v>500</v>
      </c>
      <c r="D9" s="2" t="s">
        <v>107</v>
      </c>
      <c r="E9" s="2" t="s">
        <v>108</v>
      </c>
      <c r="F9" s="2" t="s">
        <v>109</v>
      </c>
    </row>
    <row r="10" spans="1:6" ht="14.25" customHeight="1" x14ac:dyDescent="0.25">
      <c r="A10" s="2" t="s">
        <v>110</v>
      </c>
      <c r="B10" s="2" t="s">
        <v>86</v>
      </c>
      <c r="C10" s="34" t="s">
        <v>111</v>
      </c>
      <c r="D10" s="2" t="s">
        <v>82</v>
      </c>
      <c r="E10" s="2" t="s">
        <v>96</v>
      </c>
      <c r="F10" s="2" t="s">
        <v>112</v>
      </c>
    </row>
    <row r="11" spans="1:6" ht="14.25" customHeight="1" x14ac:dyDescent="0.25">
      <c r="A11" s="2" t="s">
        <v>113</v>
      </c>
      <c r="B11" s="2" t="s">
        <v>86</v>
      </c>
      <c r="C11" s="34" t="s">
        <v>111</v>
      </c>
      <c r="D11" s="2" t="s">
        <v>82</v>
      </c>
      <c r="E11" s="2" t="s">
        <v>96</v>
      </c>
      <c r="F11" s="2" t="s">
        <v>114</v>
      </c>
    </row>
    <row r="12" spans="1:6" ht="14.25" customHeight="1" x14ac:dyDescent="0.25">
      <c r="A12" s="2" t="s">
        <v>115</v>
      </c>
      <c r="B12" s="2" t="s">
        <v>49</v>
      </c>
      <c r="C12" s="34">
        <v>350</v>
      </c>
      <c r="D12" s="2" t="s">
        <v>116</v>
      </c>
      <c r="E12" s="2" t="s">
        <v>96</v>
      </c>
      <c r="F12" s="2" t="s">
        <v>117</v>
      </c>
    </row>
    <row r="13" spans="1:6" ht="14.25" customHeight="1" x14ac:dyDescent="0.25">
      <c r="A13" s="2" t="s">
        <v>118</v>
      </c>
      <c r="B13" s="2" t="s">
        <v>49</v>
      </c>
      <c r="C13" s="34">
        <v>350</v>
      </c>
      <c r="D13" s="2" t="s">
        <v>77</v>
      </c>
      <c r="E13" s="2" t="s">
        <v>96</v>
      </c>
      <c r="F13" s="2" t="s">
        <v>119</v>
      </c>
    </row>
    <row r="14" spans="1:6" ht="14.25" customHeight="1" x14ac:dyDescent="0.25">
      <c r="A14" s="2" t="s">
        <v>60</v>
      </c>
      <c r="B14" s="2" t="s">
        <v>49</v>
      </c>
      <c r="C14" s="34" t="s">
        <v>120</v>
      </c>
      <c r="D14" s="2" t="s">
        <v>61</v>
      </c>
      <c r="E14" s="2" t="s">
        <v>96</v>
      </c>
      <c r="F14" s="2" t="s">
        <v>121</v>
      </c>
    </row>
    <row r="15" spans="1:6" ht="14.25" customHeight="1" x14ac:dyDescent="0.25">
      <c r="A15" s="2" t="s">
        <v>122</v>
      </c>
      <c r="B15" s="2" t="s">
        <v>49</v>
      </c>
      <c r="C15" s="34">
        <v>350</v>
      </c>
      <c r="D15" s="2" t="s">
        <v>116</v>
      </c>
      <c r="E15" s="2" t="s">
        <v>96</v>
      </c>
      <c r="F15" s="2" t="s">
        <v>117</v>
      </c>
    </row>
    <row r="16" spans="1:6" ht="14.25" customHeight="1" x14ac:dyDescent="0.25">
      <c r="A16" s="2" t="s">
        <v>57</v>
      </c>
      <c r="B16" s="2" t="s">
        <v>49</v>
      </c>
      <c r="C16" s="34">
        <v>350</v>
      </c>
      <c r="D16" s="2" t="s">
        <v>59</v>
      </c>
      <c r="E16" s="2" t="s">
        <v>96</v>
      </c>
      <c r="F16" s="2"/>
    </row>
    <row r="17" spans="1:6" ht="14.25" customHeight="1" x14ac:dyDescent="0.25">
      <c r="A17" s="2" t="s">
        <v>123</v>
      </c>
      <c r="B17" s="2" t="s">
        <v>49</v>
      </c>
      <c r="C17" s="34">
        <v>350</v>
      </c>
      <c r="D17" s="2" t="s">
        <v>73</v>
      </c>
      <c r="E17" s="2" t="s">
        <v>101</v>
      </c>
      <c r="F17" s="2"/>
    </row>
    <row r="18" spans="1:6" ht="14.25" customHeight="1" x14ac:dyDescent="0.25">
      <c r="A18" s="2" t="s">
        <v>124</v>
      </c>
      <c r="B18" s="2" t="s">
        <v>49</v>
      </c>
      <c r="C18" s="34">
        <v>350</v>
      </c>
      <c r="D18" s="2" t="s">
        <v>59</v>
      </c>
      <c r="E18" s="2" t="s">
        <v>125</v>
      </c>
      <c r="F18" s="2"/>
    </row>
    <row r="19" spans="1:6" ht="14.25" customHeight="1" x14ac:dyDescent="0.25">
      <c r="A19" s="2" t="s">
        <v>55</v>
      </c>
      <c r="B19" s="2" t="s">
        <v>49</v>
      </c>
      <c r="C19" s="34">
        <v>350</v>
      </c>
      <c r="D19" s="2" t="s">
        <v>56</v>
      </c>
      <c r="E19" s="2" t="s">
        <v>101</v>
      </c>
      <c r="F19" s="2" t="s">
        <v>126</v>
      </c>
    </row>
    <row r="20" spans="1:6" ht="14.25" customHeight="1" x14ac:dyDescent="0.25">
      <c r="A20" s="2" t="s">
        <v>127</v>
      </c>
      <c r="B20" s="2" t="s">
        <v>49</v>
      </c>
      <c r="C20" s="34">
        <v>350</v>
      </c>
      <c r="D20" s="2" t="s">
        <v>54</v>
      </c>
      <c r="E20" s="2" t="s">
        <v>96</v>
      </c>
      <c r="F20" s="2"/>
    </row>
    <row r="21" spans="1:6" ht="14.25" customHeight="1" x14ac:dyDescent="0.25">
      <c r="A21" s="2" t="s">
        <v>128</v>
      </c>
      <c r="B21" s="2" t="s">
        <v>49</v>
      </c>
      <c r="C21" s="34">
        <v>350</v>
      </c>
      <c r="D21" s="2" t="s">
        <v>129</v>
      </c>
      <c r="E21" s="2" t="s">
        <v>96</v>
      </c>
      <c r="F21" s="2" t="s">
        <v>130</v>
      </c>
    </row>
    <row r="22" spans="1:6" ht="14.25" customHeight="1" x14ac:dyDescent="0.25">
      <c r="A22" s="2" t="s">
        <v>131</v>
      </c>
      <c r="B22" s="2" t="s">
        <v>49</v>
      </c>
      <c r="C22" s="34">
        <v>350</v>
      </c>
      <c r="D22" s="2" t="s">
        <v>132</v>
      </c>
      <c r="E22" s="2" t="s">
        <v>96</v>
      </c>
      <c r="F22" s="2"/>
    </row>
    <row r="23" spans="1:6" ht="14.25" customHeight="1" x14ac:dyDescent="0.25">
      <c r="A23" s="2" t="s">
        <v>133</v>
      </c>
      <c r="B23" s="2" t="s">
        <v>134</v>
      </c>
      <c r="C23" s="34">
        <v>5000</v>
      </c>
      <c r="D23" s="2" t="s">
        <v>135</v>
      </c>
      <c r="E23" s="9" t="s">
        <v>136</v>
      </c>
      <c r="F23" s="2"/>
    </row>
    <row r="24" spans="1:6" ht="14.25" customHeight="1" x14ac:dyDescent="0.25">
      <c r="A24" s="2" t="s">
        <v>137</v>
      </c>
      <c r="B24" s="2" t="s">
        <v>138</v>
      </c>
      <c r="C24" s="34">
        <v>7500</v>
      </c>
      <c r="D24" s="2" t="s">
        <v>139</v>
      </c>
      <c r="E24" s="2" t="s">
        <v>140</v>
      </c>
      <c r="F24" s="2" t="s">
        <v>141</v>
      </c>
    </row>
    <row r="25" spans="1:6" ht="14.25" customHeight="1" x14ac:dyDescent="0.25">
      <c r="A25" s="2" t="s">
        <v>142</v>
      </c>
      <c r="B25" s="2" t="s">
        <v>143</v>
      </c>
      <c r="C25" s="34"/>
      <c r="D25" s="2" t="s">
        <v>139</v>
      </c>
      <c r="E25" s="2" t="s">
        <v>144</v>
      </c>
      <c r="F25" s="2" t="s">
        <v>145</v>
      </c>
    </row>
    <row r="26" spans="1:6" ht="14.25" customHeight="1" x14ac:dyDescent="0.25">
      <c r="A26" s="2" t="s">
        <v>146</v>
      </c>
      <c r="B26" s="2" t="s">
        <v>147</v>
      </c>
      <c r="C26" s="34" t="s">
        <v>111</v>
      </c>
      <c r="D26" s="2" t="s">
        <v>82</v>
      </c>
      <c r="E26" s="2" t="s">
        <v>96</v>
      </c>
      <c r="F26" s="2"/>
    </row>
    <row r="27" spans="1:6" ht="14.25" customHeight="1" x14ac:dyDescent="0.25">
      <c r="A27" s="2" t="s">
        <v>148</v>
      </c>
      <c r="B27" s="2" t="s">
        <v>49</v>
      </c>
      <c r="C27" s="34">
        <v>350</v>
      </c>
      <c r="D27" s="2" t="s">
        <v>100</v>
      </c>
      <c r="E27" s="2" t="s">
        <v>101</v>
      </c>
      <c r="F27" s="2" t="s">
        <v>149</v>
      </c>
    </row>
    <row r="28" spans="1:6" ht="14.25" customHeight="1" x14ac:dyDescent="0.25">
      <c r="A28" s="2" t="s">
        <v>63</v>
      </c>
      <c r="B28" s="2" t="s">
        <v>75</v>
      </c>
      <c r="C28" s="34">
        <v>300</v>
      </c>
      <c r="D28" s="2" t="s">
        <v>63</v>
      </c>
      <c r="E28" s="2" t="s">
        <v>101</v>
      </c>
      <c r="F28" s="2"/>
    </row>
    <row r="29" spans="1:6" ht="14.25" customHeight="1" x14ac:dyDescent="0.25">
      <c r="A29" s="2" t="s">
        <v>150</v>
      </c>
      <c r="B29" s="2" t="s">
        <v>49</v>
      </c>
      <c r="C29" s="34">
        <v>350</v>
      </c>
      <c r="D29" s="2" t="s">
        <v>82</v>
      </c>
      <c r="E29" s="2" t="s">
        <v>101</v>
      </c>
      <c r="F29" s="2"/>
    </row>
    <row r="30" spans="1:6" ht="14.25" customHeight="1" x14ac:dyDescent="0.25">
      <c r="A30" s="2" t="s">
        <v>151</v>
      </c>
      <c r="B30" s="2" t="s">
        <v>152</v>
      </c>
      <c r="C30" s="34" t="s">
        <v>153</v>
      </c>
      <c r="D30" s="2" t="s">
        <v>151</v>
      </c>
      <c r="E30" s="2" t="s">
        <v>96</v>
      </c>
      <c r="F30" s="2"/>
    </row>
    <row r="31" spans="1:6" ht="14.25" customHeight="1" x14ac:dyDescent="0.25">
      <c r="A31" s="2" t="s">
        <v>154</v>
      </c>
      <c r="B31" s="2" t="s">
        <v>155</v>
      </c>
      <c r="C31" s="34" t="s">
        <v>153</v>
      </c>
      <c r="D31" s="2" t="s">
        <v>156</v>
      </c>
      <c r="E31" s="2" t="s">
        <v>96</v>
      </c>
      <c r="F31" s="2"/>
    </row>
    <row r="32" spans="1:6" ht="14.25" customHeight="1" x14ac:dyDescent="0.25">
      <c r="A32" s="2" t="s">
        <v>157</v>
      </c>
      <c r="B32" s="2" t="s">
        <v>49</v>
      </c>
      <c r="C32" s="34">
        <v>350</v>
      </c>
      <c r="D32" s="2" t="s">
        <v>71</v>
      </c>
      <c r="E32" s="2" t="s">
        <v>96</v>
      </c>
      <c r="F32" s="2"/>
    </row>
    <row r="33" spans="1:6" ht="14.25" customHeight="1" x14ac:dyDescent="0.25">
      <c r="A33" s="2" t="s">
        <v>158</v>
      </c>
      <c r="B33" s="2" t="s">
        <v>75</v>
      </c>
      <c r="C33" s="34">
        <v>1500</v>
      </c>
      <c r="D33" s="2" t="s">
        <v>116</v>
      </c>
      <c r="E33" s="2" t="s">
        <v>96</v>
      </c>
      <c r="F33" s="2"/>
    </row>
    <row r="34" spans="1:6" ht="14.25" customHeight="1" x14ac:dyDescent="0.25">
      <c r="A34" s="2" t="s">
        <v>159</v>
      </c>
      <c r="B34" s="2" t="s">
        <v>75</v>
      </c>
      <c r="C34" s="34" t="s">
        <v>153</v>
      </c>
      <c r="D34" s="2" t="s">
        <v>160</v>
      </c>
      <c r="E34" s="2" t="s">
        <v>96</v>
      </c>
      <c r="F34" s="2"/>
    </row>
    <row r="35" spans="1:6" ht="14.25" customHeight="1" x14ac:dyDescent="0.25">
      <c r="A35" s="2" t="s">
        <v>161</v>
      </c>
      <c r="B35" s="2" t="s">
        <v>49</v>
      </c>
      <c r="C35" s="34">
        <v>350</v>
      </c>
      <c r="D35" s="2" t="s">
        <v>162</v>
      </c>
      <c r="E35" s="2" t="s">
        <v>96</v>
      </c>
      <c r="F35" s="2"/>
    </row>
    <row r="36" spans="1:6" ht="14.25" customHeight="1" x14ac:dyDescent="0.25">
      <c r="A36" s="2" t="s">
        <v>163</v>
      </c>
      <c r="B36" s="2" t="s">
        <v>49</v>
      </c>
      <c r="C36" s="34">
        <v>350</v>
      </c>
      <c r="D36" s="2" t="s">
        <v>100</v>
      </c>
      <c r="E36" s="2" t="s">
        <v>101</v>
      </c>
      <c r="F36" s="2"/>
    </row>
    <row r="37" spans="1:6" ht="14.25" customHeight="1" x14ac:dyDescent="0.25">
      <c r="A37" s="2" t="s">
        <v>164</v>
      </c>
      <c r="B37" s="2" t="s">
        <v>165</v>
      </c>
      <c r="C37" s="34" t="s">
        <v>78</v>
      </c>
      <c r="D37" s="2" t="s">
        <v>100</v>
      </c>
      <c r="E37" s="2" t="s">
        <v>140</v>
      </c>
      <c r="F37" s="2" t="s">
        <v>166</v>
      </c>
    </row>
    <row r="38" spans="1:6" ht="14.25" customHeight="1" x14ac:dyDescent="0.25">
      <c r="A38" s="2" t="s">
        <v>167</v>
      </c>
      <c r="B38" s="2" t="s">
        <v>75</v>
      </c>
      <c r="C38" s="34"/>
      <c r="D38" s="2" t="s">
        <v>139</v>
      </c>
      <c r="E38" s="2" t="s">
        <v>78</v>
      </c>
      <c r="F38" s="2" t="s">
        <v>168</v>
      </c>
    </row>
    <row r="39" spans="1:6" ht="14.25" customHeight="1" x14ac:dyDescent="0.25">
      <c r="A39" s="2" t="s">
        <v>169</v>
      </c>
      <c r="B39" s="2" t="s">
        <v>49</v>
      </c>
      <c r="C39" s="34"/>
      <c r="D39" s="2" t="s">
        <v>50</v>
      </c>
      <c r="E39" s="2" t="s">
        <v>96</v>
      </c>
      <c r="F39" s="2"/>
    </row>
    <row r="40" spans="1:6" ht="14.25" customHeight="1" x14ac:dyDescent="0.25">
      <c r="A40" s="2" t="s">
        <v>170</v>
      </c>
      <c r="B40" s="2" t="s">
        <v>49</v>
      </c>
      <c r="C40" s="34">
        <v>350</v>
      </c>
      <c r="D40" s="2" t="s">
        <v>116</v>
      </c>
      <c r="E40" s="2" t="s">
        <v>171</v>
      </c>
      <c r="F40" s="2"/>
    </row>
    <row r="41" spans="1:6" ht="14.25" customHeight="1" x14ac:dyDescent="0.25">
      <c r="A41" s="2" t="s">
        <v>172</v>
      </c>
      <c r="B41" s="2" t="s">
        <v>49</v>
      </c>
      <c r="C41" s="34">
        <v>350</v>
      </c>
      <c r="D41" s="2" t="s">
        <v>116</v>
      </c>
      <c r="E41" s="2" t="s">
        <v>171</v>
      </c>
      <c r="F41" s="2"/>
    </row>
    <row r="42" spans="1:6" ht="14.25" customHeight="1" x14ac:dyDescent="0.25">
      <c r="C42" s="26"/>
    </row>
    <row r="43" spans="1:6" ht="14.25" customHeight="1" x14ac:dyDescent="0.25">
      <c r="C43" s="26"/>
    </row>
    <row r="44" spans="1:6" ht="14.25" customHeight="1" x14ac:dyDescent="0.25">
      <c r="C44" s="26"/>
    </row>
    <row r="45" spans="1:6" ht="14.25" customHeight="1" x14ac:dyDescent="0.25">
      <c r="C45" s="26"/>
    </row>
    <row r="46" spans="1:6" ht="14.25" customHeight="1" x14ac:dyDescent="0.25">
      <c r="C46" s="26"/>
    </row>
    <row r="47" spans="1:6" ht="14.25" customHeight="1" x14ac:dyDescent="0.25">
      <c r="C47" s="26"/>
    </row>
    <row r="48" spans="1:6" ht="14.25" customHeight="1" x14ac:dyDescent="0.25">
      <c r="C48" s="26"/>
    </row>
    <row r="49" spans="3:3" ht="14.25" customHeight="1" x14ac:dyDescent="0.25">
      <c r="C49" s="26"/>
    </row>
    <row r="50" spans="3:3" ht="14.25" customHeight="1" x14ac:dyDescent="0.25">
      <c r="C50" s="26"/>
    </row>
    <row r="51" spans="3:3" ht="14.25" customHeight="1" x14ac:dyDescent="0.25">
      <c r="C51" s="26"/>
    </row>
    <row r="52" spans="3:3" ht="14.25" customHeight="1" x14ac:dyDescent="0.25">
      <c r="C52" s="26"/>
    </row>
    <row r="53" spans="3:3" ht="14.25" customHeight="1" x14ac:dyDescent="0.25">
      <c r="C53" s="26"/>
    </row>
    <row r="54" spans="3:3" ht="14.25" customHeight="1" x14ac:dyDescent="0.25">
      <c r="C54" s="26"/>
    </row>
    <row r="55" spans="3:3" ht="14.25" customHeight="1" x14ac:dyDescent="0.25">
      <c r="C55" s="26"/>
    </row>
    <row r="56" spans="3:3" ht="14.25" customHeight="1" x14ac:dyDescent="0.25">
      <c r="C56" s="26"/>
    </row>
    <row r="57" spans="3:3" ht="14.25" customHeight="1" x14ac:dyDescent="0.25">
      <c r="C57" s="26"/>
    </row>
    <row r="58" spans="3:3" ht="14.25" customHeight="1" x14ac:dyDescent="0.25">
      <c r="C58" s="26"/>
    </row>
    <row r="59" spans="3:3" ht="14.25" customHeight="1" x14ac:dyDescent="0.25">
      <c r="C59" s="26"/>
    </row>
    <row r="60" spans="3:3" ht="14.25" customHeight="1" x14ac:dyDescent="0.25">
      <c r="C60" s="26"/>
    </row>
    <row r="61" spans="3:3" ht="14.25" customHeight="1" x14ac:dyDescent="0.25">
      <c r="C61" s="26"/>
    </row>
    <row r="62" spans="3:3" ht="14.25" customHeight="1" x14ac:dyDescent="0.25">
      <c r="C62" s="26"/>
    </row>
    <row r="63" spans="3:3" ht="14.25" customHeight="1" x14ac:dyDescent="0.25">
      <c r="C63" s="26"/>
    </row>
    <row r="64" spans="3:3" ht="14.25" customHeight="1" x14ac:dyDescent="0.25">
      <c r="C64" s="26"/>
    </row>
    <row r="65" spans="3:3" ht="14.25" customHeight="1" x14ac:dyDescent="0.25">
      <c r="C65" s="26"/>
    </row>
    <row r="66" spans="3:3" ht="14.25" customHeight="1" x14ac:dyDescent="0.25">
      <c r="C66" s="26"/>
    </row>
    <row r="67" spans="3:3" ht="14.25" customHeight="1" x14ac:dyDescent="0.25">
      <c r="C67" s="26"/>
    </row>
    <row r="68" spans="3:3" ht="14.25" customHeight="1" x14ac:dyDescent="0.25">
      <c r="C68" s="26"/>
    </row>
    <row r="69" spans="3:3" ht="14.25" customHeight="1" x14ac:dyDescent="0.25">
      <c r="C69" s="26"/>
    </row>
    <row r="70" spans="3:3" ht="14.25" customHeight="1" x14ac:dyDescent="0.25">
      <c r="C70" s="26"/>
    </row>
    <row r="71" spans="3:3" ht="14.25" customHeight="1" x14ac:dyDescent="0.25">
      <c r="C71" s="26"/>
    </row>
    <row r="72" spans="3:3" ht="14.25" customHeight="1" x14ac:dyDescent="0.25">
      <c r="C72" s="26"/>
    </row>
    <row r="73" spans="3:3" ht="14.25" customHeight="1" x14ac:dyDescent="0.25">
      <c r="C73" s="26"/>
    </row>
    <row r="74" spans="3:3" ht="14.25" customHeight="1" x14ac:dyDescent="0.25">
      <c r="C74" s="26"/>
    </row>
    <row r="75" spans="3:3" ht="14.25" customHeight="1" x14ac:dyDescent="0.25">
      <c r="C75" s="26"/>
    </row>
    <row r="76" spans="3:3" ht="14.25" customHeight="1" x14ac:dyDescent="0.25">
      <c r="C76" s="26"/>
    </row>
    <row r="77" spans="3:3" ht="14.25" customHeight="1" x14ac:dyDescent="0.25">
      <c r="C77" s="26"/>
    </row>
    <row r="78" spans="3:3" ht="14.25" customHeight="1" x14ac:dyDescent="0.25">
      <c r="C78" s="26"/>
    </row>
    <row r="79" spans="3:3" ht="14.25" customHeight="1" x14ac:dyDescent="0.25">
      <c r="C79" s="26"/>
    </row>
    <row r="80" spans="3:3" ht="14.25" customHeight="1" x14ac:dyDescent="0.25">
      <c r="C80" s="26"/>
    </row>
    <row r="81" spans="3:3" ht="14.25" customHeight="1" x14ac:dyDescent="0.25">
      <c r="C81" s="26"/>
    </row>
    <row r="82" spans="3:3" ht="14.25" customHeight="1" x14ac:dyDescent="0.25">
      <c r="C82" s="26"/>
    </row>
    <row r="83" spans="3:3" ht="14.25" customHeight="1" x14ac:dyDescent="0.25">
      <c r="C83" s="26"/>
    </row>
    <row r="84" spans="3:3" ht="14.25" customHeight="1" x14ac:dyDescent="0.25">
      <c r="C84" s="26"/>
    </row>
    <row r="85" spans="3:3" ht="14.25" customHeight="1" x14ac:dyDescent="0.25">
      <c r="C85" s="26"/>
    </row>
    <row r="86" spans="3:3" ht="14.25" customHeight="1" x14ac:dyDescent="0.25">
      <c r="C86" s="26"/>
    </row>
    <row r="87" spans="3:3" ht="14.25" customHeight="1" x14ac:dyDescent="0.25">
      <c r="C87" s="26"/>
    </row>
    <row r="88" spans="3:3" ht="14.25" customHeight="1" x14ac:dyDescent="0.25">
      <c r="C88" s="26"/>
    </row>
    <row r="89" spans="3:3" ht="14.25" customHeight="1" x14ac:dyDescent="0.25">
      <c r="C89" s="26"/>
    </row>
    <row r="90" spans="3:3" ht="14.25" customHeight="1" x14ac:dyDescent="0.25">
      <c r="C90" s="26"/>
    </row>
    <row r="91" spans="3:3" ht="14.25" customHeight="1" x14ac:dyDescent="0.25">
      <c r="C91" s="26"/>
    </row>
    <row r="92" spans="3:3" ht="14.25" customHeight="1" x14ac:dyDescent="0.25">
      <c r="C92" s="26"/>
    </row>
    <row r="93" spans="3:3" ht="14.25" customHeight="1" x14ac:dyDescent="0.25">
      <c r="C93" s="26"/>
    </row>
    <row r="94" spans="3:3" ht="14.25" customHeight="1" x14ac:dyDescent="0.25">
      <c r="C94" s="26"/>
    </row>
    <row r="95" spans="3:3" ht="14.25" customHeight="1" x14ac:dyDescent="0.25">
      <c r="C95" s="26"/>
    </row>
    <row r="96" spans="3:3" ht="14.25" customHeight="1" x14ac:dyDescent="0.25">
      <c r="C96" s="26"/>
    </row>
    <row r="97" spans="3:3" ht="14.25" customHeight="1" x14ac:dyDescent="0.25">
      <c r="C97" s="26"/>
    </row>
    <row r="98" spans="3:3" ht="14.25" customHeight="1" x14ac:dyDescent="0.25">
      <c r="C98" s="26"/>
    </row>
    <row r="99" spans="3:3" ht="14.25" customHeight="1" x14ac:dyDescent="0.25">
      <c r="C99" s="26"/>
    </row>
    <row r="100" spans="3:3" ht="14.25" customHeight="1" x14ac:dyDescent="0.25">
      <c r="C100" s="26"/>
    </row>
    <row r="101" spans="3:3" ht="14.25" customHeight="1" x14ac:dyDescent="0.25">
      <c r="C101" s="26"/>
    </row>
    <row r="102" spans="3:3" ht="14.25" customHeight="1" x14ac:dyDescent="0.25">
      <c r="C102" s="26"/>
    </row>
    <row r="103" spans="3:3" ht="14.25" customHeight="1" x14ac:dyDescent="0.25">
      <c r="C103" s="26"/>
    </row>
    <row r="104" spans="3:3" ht="14.25" customHeight="1" x14ac:dyDescent="0.25">
      <c r="C104" s="26"/>
    </row>
    <row r="105" spans="3:3" ht="14.25" customHeight="1" x14ac:dyDescent="0.25">
      <c r="C105" s="26"/>
    </row>
    <row r="106" spans="3:3" ht="14.25" customHeight="1" x14ac:dyDescent="0.25">
      <c r="C106" s="26"/>
    </row>
    <row r="107" spans="3:3" ht="14.25" customHeight="1" x14ac:dyDescent="0.25">
      <c r="C107" s="26"/>
    </row>
    <row r="108" spans="3:3" ht="14.25" customHeight="1" x14ac:dyDescent="0.25">
      <c r="C108" s="26"/>
    </row>
    <row r="109" spans="3:3" ht="14.25" customHeight="1" x14ac:dyDescent="0.25">
      <c r="C109" s="26"/>
    </row>
    <row r="110" spans="3:3" ht="14.25" customHeight="1" x14ac:dyDescent="0.25">
      <c r="C110" s="26"/>
    </row>
    <row r="111" spans="3:3" ht="14.25" customHeight="1" x14ac:dyDescent="0.25">
      <c r="C111" s="26"/>
    </row>
    <row r="112" spans="3:3" ht="14.25" customHeight="1" x14ac:dyDescent="0.25">
      <c r="C112" s="26"/>
    </row>
    <row r="113" spans="3:3" ht="14.25" customHeight="1" x14ac:dyDescent="0.25">
      <c r="C113" s="26"/>
    </row>
    <row r="114" spans="3:3" ht="14.25" customHeight="1" x14ac:dyDescent="0.25">
      <c r="C114" s="26"/>
    </row>
    <row r="115" spans="3:3" ht="14.25" customHeight="1" x14ac:dyDescent="0.25">
      <c r="C115" s="26"/>
    </row>
    <row r="116" spans="3:3" ht="14.25" customHeight="1" x14ac:dyDescent="0.25">
      <c r="C116" s="26"/>
    </row>
    <row r="117" spans="3:3" ht="14.25" customHeight="1" x14ac:dyDescent="0.25">
      <c r="C117" s="26"/>
    </row>
    <row r="118" spans="3:3" ht="14.25" customHeight="1" x14ac:dyDescent="0.25">
      <c r="C118" s="26"/>
    </row>
    <row r="119" spans="3:3" ht="14.25" customHeight="1" x14ac:dyDescent="0.25">
      <c r="C119" s="26"/>
    </row>
    <row r="120" spans="3:3" ht="14.25" customHeight="1" x14ac:dyDescent="0.25">
      <c r="C120" s="26"/>
    </row>
    <row r="121" spans="3:3" ht="14.25" customHeight="1" x14ac:dyDescent="0.25">
      <c r="C121" s="26"/>
    </row>
    <row r="122" spans="3:3" ht="14.25" customHeight="1" x14ac:dyDescent="0.25">
      <c r="C122" s="26"/>
    </row>
    <row r="123" spans="3:3" ht="14.25" customHeight="1" x14ac:dyDescent="0.25">
      <c r="C123" s="26"/>
    </row>
    <row r="124" spans="3:3" ht="14.25" customHeight="1" x14ac:dyDescent="0.25">
      <c r="C124" s="26"/>
    </row>
    <row r="125" spans="3:3" ht="14.25" customHeight="1" x14ac:dyDescent="0.25">
      <c r="C125" s="26"/>
    </row>
    <row r="126" spans="3:3" ht="14.25" customHeight="1" x14ac:dyDescent="0.25">
      <c r="C126" s="26"/>
    </row>
    <row r="127" spans="3:3" ht="14.25" customHeight="1" x14ac:dyDescent="0.25">
      <c r="C127" s="26"/>
    </row>
    <row r="128" spans="3:3" ht="14.25" customHeight="1" x14ac:dyDescent="0.25">
      <c r="C128" s="26"/>
    </row>
    <row r="129" spans="3:3" ht="14.25" customHeight="1" x14ac:dyDescent="0.25">
      <c r="C129" s="26"/>
    </row>
    <row r="130" spans="3:3" ht="14.25" customHeight="1" x14ac:dyDescent="0.25">
      <c r="C130" s="26"/>
    </row>
    <row r="131" spans="3:3" ht="14.25" customHeight="1" x14ac:dyDescent="0.25">
      <c r="C131" s="26"/>
    </row>
    <row r="132" spans="3:3" ht="14.25" customHeight="1" x14ac:dyDescent="0.25">
      <c r="C132" s="26"/>
    </row>
    <row r="133" spans="3:3" ht="14.25" customHeight="1" x14ac:dyDescent="0.25">
      <c r="C133" s="26"/>
    </row>
    <row r="134" spans="3:3" ht="14.25" customHeight="1" x14ac:dyDescent="0.25">
      <c r="C134" s="26"/>
    </row>
    <row r="135" spans="3:3" ht="14.25" customHeight="1" x14ac:dyDescent="0.25">
      <c r="C135" s="26"/>
    </row>
    <row r="136" spans="3:3" ht="14.25" customHeight="1" x14ac:dyDescent="0.25">
      <c r="C136" s="26"/>
    </row>
    <row r="137" spans="3:3" ht="14.25" customHeight="1" x14ac:dyDescent="0.25">
      <c r="C137" s="26"/>
    </row>
    <row r="138" spans="3:3" ht="14.25" customHeight="1" x14ac:dyDescent="0.25">
      <c r="C138" s="26"/>
    </row>
    <row r="139" spans="3:3" ht="14.25" customHeight="1" x14ac:dyDescent="0.25">
      <c r="C139" s="26"/>
    </row>
    <row r="140" spans="3:3" ht="14.25" customHeight="1" x14ac:dyDescent="0.25">
      <c r="C140" s="26"/>
    </row>
    <row r="141" spans="3:3" ht="14.25" customHeight="1" x14ac:dyDescent="0.25">
      <c r="C141" s="26"/>
    </row>
    <row r="142" spans="3:3" ht="14.25" customHeight="1" x14ac:dyDescent="0.25">
      <c r="C142" s="26"/>
    </row>
    <row r="143" spans="3:3" ht="14.25" customHeight="1" x14ac:dyDescent="0.25">
      <c r="C143" s="26"/>
    </row>
    <row r="144" spans="3:3" ht="14.25" customHeight="1" x14ac:dyDescent="0.25">
      <c r="C144" s="26"/>
    </row>
    <row r="145" spans="3:3" ht="14.25" customHeight="1" x14ac:dyDescent="0.25">
      <c r="C145" s="26"/>
    </row>
    <row r="146" spans="3:3" ht="14.25" customHeight="1" x14ac:dyDescent="0.25">
      <c r="C146" s="26"/>
    </row>
    <row r="147" spans="3:3" ht="14.25" customHeight="1" x14ac:dyDescent="0.25">
      <c r="C147" s="26"/>
    </row>
    <row r="148" spans="3:3" ht="14.25" customHeight="1" x14ac:dyDescent="0.25">
      <c r="C148" s="26"/>
    </row>
    <row r="149" spans="3:3" ht="14.25" customHeight="1" x14ac:dyDescent="0.25">
      <c r="C149" s="26"/>
    </row>
    <row r="150" spans="3:3" ht="14.25" customHeight="1" x14ac:dyDescent="0.25">
      <c r="C150" s="26"/>
    </row>
    <row r="151" spans="3:3" ht="14.25" customHeight="1" x14ac:dyDescent="0.25">
      <c r="C151" s="26"/>
    </row>
    <row r="152" spans="3:3" ht="14.25" customHeight="1" x14ac:dyDescent="0.25">
      <c r="C152" s="26"/>
    </row>
    <row r="153" spans="3:3" ht="14.25" customHeight="1" x14ac:dyDescent="0.25">
      <c r="C153" s="26"/>
    </row>
    <row r="154" spans="3:3" ht="14.25" customHeight="1" x14ac:dyDescent="0.25">
      <c r="C154" s="26"/>
    </row>
    <row r="155" spans="3:3" ht="14.25" customHeight="1" x14ac:dyDescent="0.25">
      <c r="C155" s="26"/>
    </row>
    <row r="156" spans="3:3" ht="14.25" customHeight="1" x14ac:dyDescent="0.25">
      <c r="C156" s="26"/>
    </row>
    <row r="157" spans="3:3" ht="14.25" customHeight="1" x14ac:dyDescent="0.25">
      <c r="C157" s="26"/>
    </row>
    <row r="158" spans="3:3" ht="14.25" customHeight="1" x14ac:dyDescent="0.25">
      <c r="C158" s="26"/>
    </row>
    <row r="159" spans="3:3" ht="14.25" customHeight="1" x14ac:dyDescent="0.25">
      <c r="C159" s="26"/>
    </row>
    <row r="160" spans="3:3" ht="14.25" customHeight="1" x14ac:dyDescent="0.25">
      <c r="C160" s="26"/>
    </row>
    <row r="161" spans="3:3" ht="14.25" customHeight="1" x14ac:dyDescent="0.25">
      <c r="C161" s="26"/>
    </row>
    <row r="162" spans="3:3" ht="14.25" customHeight="1" x14ac:dyDescent="0.25">
      <c r="C162" s="26"/>
    </row>
    <row r="163" spans="3:3" ht="14.25" customHeight="1" x14ac:dyDescent="0.25">
      <c r="C163" s="26"/>
    </row>
    <row r="164" spans="3:3" ht="14.25" customHeight="1" x14ac:dyDescent="0.25">
      <c r="C164" s="26"/>
    </row>
    <row r="165" spans="3:3" ht="14.25" customHeight="1" x14ac:dyDescent="0.25">
      <c r="C165" s="26"/>
    </row>
    <row r="166" spans="3:3" ht="14.25" customHeight="1" x14ac:dyDescent="0.25">
      <c r="C166" s="26"/>
    </row>
    <row r="167" spans="3:3" ht="14.25" customHeight="1" x14ac:dyDescent="0.25">
      <c r="C167" s="26"/>
    </row>
    <row r="168" spans="3:3" ht="14.25" customHeight="1" x14ac:dyDescent="0.25">
      <c r="C168" s="26"/>
    </row>
    <row r="169" spans="3:3" ht="14.25" customHeight="1" x14ac:dyDescent="0.25">
      <c r="C169" s="26"/>
    </row>
    <row r="170" spans="3:3" ht="14.25" customHeight="1" x14ac:dyDescent="0.25">
      <c r="C170" s="26"/>
    </row>
    <row r="171" spans="3:3" ht="14.25" customHeight="1" x14ac:dyDescent="0.25">
      <c r="C171" s="26"/>
    </row>
    <row r="172" spans="3:3" ht="14.25" customHeight="1" x14ac:dyDescent="0.25">
      <c r="C172" s="26"/>
    </row>
    <row r="173" spans="3:3" ht="14.25" customHeight="1" x14ac:dyDescent="0.25">
      <c r="C173" s="26"/>
    </row>
    <row r="174" spans="3:3" ht="14.25" customHeight="1" x14ac:dyDescent="0.25">
      <c r="C174" s="26"/>
    </row>
    <row r="175" spans="3:3" ht="14.25" customHeight="1" x14ac:dyDescent="0.25">
      <c r="C175" s="26"/>
    </row>
    <row r="176" spans="3:3" ht="14.25" customHeight="1" x14ac:dyDescent="0.25">
      <c r="C176" s="26"/>
    </row>
    <row r="177" spans="3:3" ht="14.25" customHeight="1" x14ac:dyDescent="0.25">
      <c r="C177" s="26"/>
    </row>
    <row r="178" spans="3:3" ht="14.25" customHeight="1" x14ac:dyDescent="0.25">
      <c r="C178" s="26"/>
    </row>
    <row r="179" spans="3:3" ht="14.25" customHeight="1" x14ac:dyDescent="0.25">
      <c r="C179" s="26"/>
    </row>
    <row r="180" spans="3:3" ht="14.25" customHeight="1" x14ac:dyDescent="0.25">
      <c r="C180" s="26"/>
    </row>
    <row r="181" spans="3:3" ht="14.25" customHeight="1" x14ac:dyDescent="0.25">
      <c r="C181" s="26"/>
    </row>
    <row r="182" spans="3:3" ht="14.25" customHeight="1" x14ac:dyDescent="0.25">
      <c r="C182" s="26"/>
    </row>
    <row r="183" spans="3:3" ht="14.25" customHeight="1" x14ac:dyDescent="0.25">
      <c r="C183" s="26"/>
    </row>
    <row r="184" spans="3:3" ht="14.25" customHeight="1" x14ac:dyDescent="0.25">
      <c r="C184" s="26"/>
    </row>
    <row r="185" spans="3:3" ht="14.25" customHeight="1" x14ac:dyDescent="0.25">
      <c r="C185" s="26"/>
    </row>
    <row r="186" spans="3:3" ht="14.25" customHeight="1" x14ac:dyDescent="0.25">
      <c r="C186" s="26"/>
    </row>
    <row r="187" spans="3:3" ht="14.25" customHeight="1" x14ac:dyDescent="0.25">
      <c r="C187" s="26"/>
    </row>
    <row r="188" spans="3:3" ht="14.25" customHeight="1" x14ac:dyDescent="0.25">
      <c r="C188" s="26"/>
    </row>
    <row r="189" spans="3:3" ht="14.25" customHeight="1" x14ac:dyDescent="0.25">
      <c r="C189" s="26"/>
    </row>
    <row r="190" spans="3:3" ht="14.25" customHeight="1" x14ac:dyDescent="0.25">
      <c r="C190" s="26"/>
    </row>
    <row r="191" spans="3:3" ht="14.25" customHeight="1" x14ac:dyDescent="0.25">
      <c r="C191" s="26"/>
    </row>
    <row r="192" spans="3:3" ht="14.25" customHeight="1" x14ac:dyDescent="0.25">
      <c r="C192" s="26"/>
    </row>
    <row r="193" spans="3:3" ht="14.25" customHeight="1" x14ac:dyDescent="0.25">
      <c r="C193" s="26"/>
    </row>
    <row r="194" spans="3:3" ht="14.25" customHeight="1" x14ac:dyDescent="0.25">
      <c r="C194" s="26"/>
    </row>
    <row r="195" spans="3:3" ht="14.25" customHeight="1" x14ac:dyDescent="0.25">
      <c r="C195" s="26"/>
    </row>
    <row r="196" spans="3:3" ht="14.25" customHeight="1" x14ac:dyDescent="0.25">
      <c r="C196" s="26"/>
    </row>
    <row r="197" spans="3:3" ht="14.25" customHeight="1" x14ac:dyDescent="0.25">
      <c r="C197" s="26"/>
    </row>
    <row r="198" spans="3:3" ht="14.25" customHeight="1" x14ac:dyDescent="0.25">
      <c r="C198" s="26"/>
    </row>
    <row r="199" spans="3:3" ht="14.25" customHeight="1" x14ac:dyDescent="0.25">
      <c r="C199" s="26"/>
    </row>
    <row r="200" spans="3:3" ht="14.25" customHeight="1" x14ac:dyDescent="0.25">
      <c r="C200" s="26"/>
    </row>
    <row r="201" spans="3:3" ht="14.25" customHeight="1" x14ac:dyDescent="0.25">
      <c r="C201" s="26"/>
    </row>
    <row r="202" spans="3:3" ht="14.25" customHeight="1" x14ac:dyDescent="0.25">
      <c r="C202" s="26"/>
    </row>
    <row r="203" spans="3:3" ht="14.25" customHeight="1" x14ac:dyDescent="0.25">
      <c r="C203" s="26"/>
    </row>
    <row r="204" spans="3:3" ht="14.25" customHeight="1" x14ac:dyDescent="0.25">
      <c r="C204" s="26"/>
    </row>
    <row r="205" spans="3:3" ht="14.25" customHeight="1" x14ac:dyDescent="0.25">
      <c r="C205" s="26"/>
    </row>
    <row r="206" spans="3:3" ht="14.25" customHeight="1" x14ac:dyDescent="0.25">
      <c r="C206" s="26"/>
    </row>
    <row r="207" spans="3:3" ht="14.25" customHeight="1" x14ac:dyDescent="0.25">
      <c r="C207" s="26"/>
    </row>
    <row r="208" spans="3:3" ht="14.25" customHeight="1" x14ac:dyDescent="0.25">
      <c r="C208" s="26"/>
    </row>
    <row r="209" spans="3:3" ht="14.25" customHeight="1" x14ac:dyDescent="0.25">
      <c r="C209" s="26"/>
    </row>
    <row r="210" spans="3:3" ht="14.25" customHeight="1" x14ac:dyDescent="0.25">
      <c r="C210" s="26"/>
    </row>
    <row r="211" spans="3:3" ht="14.25" customHeight="1" x14ac:dyDescent="0.25">
      <c r="C211" s="26"/>
    </row>
    <row r="212" spans="3:3" ht="14.25" customHeight="1" x14ac:dyDescent="0.25">
      <c r="C212" s="26"/>
    </row>
    <row r="213" spans="3:3" ht="14.25" customHeight="1" x14ac:dyDescent="0.25">
      <c r="C213" s="26"/>
    </row>
    <row r="214" spans="3:3" ht="14.25" customHeight="1" x14ac:dyDescent="0.25">
      <c r="C214" s="26"/>
    </row>
    <row r="215" spans="3:3" ht="14.25" customHeight="1" x14ac:dyDescent="0.25">
      <c r="C215" s="26"/>
    </row>
    <row r="216" spans="3:3" ht="14.25" customHeight="1" x14ac:dyDescent="0.25">
      <c r="C216" s="26"/>
    </row>
    <row r="217" spans="3:3" ht="14.25" customHeight="1" x14ac:dyDescent="0.25">
      <c r="C217" s="26"/>
    </row>
    <row r="218" spans="3:3" ht="14.25" customHeight="1" x14ac:dyDescent="0.25">
      <c r="C218" s="26"/>
    </row>
    <row r="219" spans="3:3" ht="14.25" customHeight="1" x14ac:dyDescent="0.25">
      <c r="C219" s="26"/>
    </row>
    <row r="220" spans="3:3" ht="14.25" customHeight="1" x14ac:dyDescent="0.25">
      <c r="C220" s="26"/>
    </row>
    <row r="221" spans="3:3" ht="14.25" customHeight="1" x14ac:dyDescent="0.25">
      <c r="C221" s="26"/>
    </row>
    <row r="222" spans="3:3" ht="14.25" customHeight="1" x14ac:dyDescent="0.25">
      <c r="C222" s="26"/>
    </row>
    <row r="223" spans="3:3" ht="14.25" customHeight="1" x14ac:dyDescent="0.25">
      <c r="C223" s="26"/>
    </row>
    <row r="224" spans="3:3" ht="14.25" customHeight="1" x14ac:dyDescent="0.25">
      <c r="C224" s="26"/>
    </row>
    <row r="225" spans="3:3" ht="14.25" customHeight="1" x14ac:dyDescent="0.25">
      <c r="C225" s="26"/>
    </row>
    <row r="226" spans="3:3" ht="14.25" customHeight="1" x14ac:dyDescent="0.25">
      <c r="C226" s="26"/>
    </row>
    <row r="227" spans="3:3" ht="14.25" customHeight="1" x14ac:dyDescent="0.25">
      <c r="C227" s="26"/>
    </row>
    <row r="228" spans="3:3" ht="14.25" customHeight="1" x14ac:dyDescent="0.25">
      <c r="C228" s="26"/>
    </row>
    <row r="229" spans="3:3" ht="14.25" customHeight="1" x14ac:dyDescent="0.25">
      <c r="C229" s="26"/>
    </row>
    <row r="230" spans="3:3" ht="14.25" customHeight="1" x14ac:dyDescent="0.25">
      <c r="C230" s="26"/>
    </row>
    <row r="231" spans="3:3" ht="14.25" customHeight="1" x14ac:dyDescent="0.25">
      <c r="C231" s="26"/>
    </row>
    <row r="232" spans="3:3" ht="14.25" customHeight="1" x14ac:dyDescent="0.25">
      <c r="C232" s="26"/>
    </row>
    <row r="233" spans="3:3" ht="14.25" customHeight="1" x14ac:dyDescent="0.25">
      <c r="C233" s="26"/>
    </row>
    <row r="234" spans="3:3" ht="14.25" customHeight="1" x14ac:dyDescent="0.25">
      <c r="C234" s="26"/>
    </row>
    <row r="235" spans="3:3" ht="14.25" customHeight="1" x14ac:dyDescent="0.25">
      <c r="C235" s="26"/>
    </row>
    <row r="236" spans="3:3" ht="14.25" customHeight="1" x14ac:dyDescent="0.25">
      <c r="C236" s="26"/>
    </row>
    <row r="237" spans="3:3" ht="14.25" customHeight="1" x14ac:dyDescent="0.25">
      <c r="C237" s="26"/>
    </row>
    <row r="238" spans="3:3" ht="14.25" customHeight="1" x14ac:dyDescent="0.25">
      <c r="C238" s="26"/>
    </row>
    <row r="239" spans="3:3" ht="14.25" customHeight="1" x14ac:dyDescent="0.25">
      <c r="C239" s="26"/>
    </row>
    <row r="240" spans="3:3" ht="14.25" customHeight="1" x14ac:dyDescent="0.25">
      <c r="C240" s="26"/>
    </row>
    <row r="241" spans="3:3" ht="14.25" customHeight="1" x14ac:dyDescent="0.25">
      <c r="C241" s="26"/>
    </row>
    <row r="242" spans="3:3" ht="14.25" customHeight="1" x14ac:dyDescent="0.25">
      <c r="C242" s="26"/>
    </row>
    <row r="243" spans="3:3" ht="14.25" customHeight="1" x14ac:dyDescent="0.25">
      <c r="C243" s="26"/>
    </row>
    <row r="244" spans="3:3" ht="14.25" customHeight="1" x14ac:dyDescent="0.25">
      <c r="C244" s="26"/>
    </row>
    <row r="245" spans="3:3" ht="14.25" customHeight="1" x14ac:dyDescent="0.25">
      <c r="C245" s="26"/>
    </row>
    <row r="246" spans="3:3" ht="14.25" customHeight="1" x14ac:dyDescent="0.25">
      <c r="C246" s="26"/>
    </row>
    <row r="247" spans="3:3" ht="14.25" customHeight="1" x14ac:dyDescent="0.25">
      <c r="C247" s="26"/>
    </row>
    <row r="248" spans="3:3" ht="14.25" customHeight="1" x14ac:dyDescent="0.25">
      <c r="C248" s="26"/>
    </row>
    <row r="249" spans="3:3" ht="14.25" customHeight="1" x14ac:dyDescent="0.25">
      <c r="C249" s="26"/>
    </row>
    <row r="250" spans="3:3" ht="14.25" customHeight="1" x14ac:dyDescent="0.25">
      <c r="C250" s="26"/>
    </row>
    <row r="251" spans="3:3" ht="14.25" customHeight="1" x14ac:dyDescent="0.25">
      <c r="C251" s="26"/>
    </row>
    <row r="252" spans="3:3" ht="14.25" customHeight="1" x14ac:dyDescent="0.25">
      <c r="C252" s="26"/>
    </row>
    <row r="253" spans="3:3" ht="14.25" customHeight="1" x14ac:dyDescent="0.25">
      <c r="C253" s="26"/>
    </row>
    <row r="254" spans="3:3" ht="14.25" customHeight="1" x14ac:dyDescent="0.25">
      <c r="C254" s="26"/>
    </row>
    <row r="255" spans="3:3" ht="14.25" customHeight="1" x14ac:dyDescent="0.25">
      <c r="C255" s="26"/>
    </row>
    <row r="256" spans="3:3" ht="14.25" customHeight="1" x14ac:dyDescent="0.25">
      <c r="C256" s="26"/>
    </row>
    <row r="257" spans="3:3" ht="14.25" customHeight="1" x14ac:dyDescent="0.25">
      <c r="C257" s="26"/>
    </row>
    <row r="258" spans="3:3" ht="14.25" customHeight="1" x14ac:dyDescent="0.25">
      <c r="C258" s="26"/>
    </row>
    <row r="259" spans="3:3" ht="14.25" customHeight="1" x14ac:dyDescent="0.25">
      <c r="C259" s="26"/>
    </row>
    <row r="260" spans="3:3" ht="14.25" customHeight="1" x14ac:dyDescent="0.25">
      <c r="C260" s="26"/>
    </row>
    <row r="261" spans="3:3" ht="14.25" customHeight="1" x14ac:dyDescent="0.25">
      <c r="C261" s="26"/>
    </row>
    <row r="262" spans="3:3" ht="14.25" customHeight="1" x14ac:dyDescent="0.25">
      <c r="C262" s="26"/>
    </row>
    <row r="263" spans="3:3" ht="14.25" customHeight="1" x14ac:dyDescent="0.25">
      <c r="C263" s="26"/>
    </row>
    <row r="264" spans="3:3" ht="14.25" customHeight="1" x14ac:dyDescent="0.25">
      <c r="C264" s="26"/>
    </row>
    <row r="265" spans="3:3" ht="14.25" customHeight="1" x14ac:dyDescent="0.25">
      <c r="C265" s="26"/>
    </row>
    <row r="266" spans="3:3" ht="14.25" customHeight="1" x14ac:dyDescent="0.25">
      <c r="C266" s="26"/>
    </row>
    <row r="267" spans="3:3" ht="14.25" customHeight="1" x14ac:dyDescent="0.25">
      <c r="C267" s="26"/>
    </row>
    <row r="268" spans="3:3" ht="14.25" customHeight="1" x14ac:dyDescent="0.25">
      <c r="C268" s="26"/>
    </row>
    <row r="269" spans="3:3" ht="14.25" customHeight="1" x14ac:dyDescent="0.25">
      <c r="C269" s="26"/>
    </row>
    <row r="270" spans="3:3" ht="14.25" customHeight="1" x14ac:dyDescent="0.25">
      <c r="C270" s="26"/>
    </row>
    <row r="271" spans="3:3" ht="14.25" customHeight="1" x14ac:dyDescent="0.25">
      <c r="C271" s="26"/>
    </row>
    <row r="272" spans="3:3" ht="14.25" customHeight="1" x14ac:dyDescent="0.25">
      <c r="C272" s="26"/>
    </row>
    <row r="273" spans="3:3" ht="14.25" customHeight="1" x14ac:dyDescent="0.25">
      <c r="C273" s="26"/>
    </row>
    <row r="274" spans="3:3" ht="14.25" customHeight="1" x14ac:dyDescent="0.25">
      <c r="C274" s="26"/>
    </row>
    <row r="275" spans="3:3" ht="14.25" customHeight="1" x14ac:dyDescent="0.25">
      <c r="C275" s="26"/>
    </row>
    <row r="276" spans="3:3" ht="14.25" customHeight="1" x14ac:dyDescent="0.25">
      <c r="C276" s="26"/>
    </row>
    <row r="277" spans="3:3" ht="14.25" customHeight="1" x14ac:dyDescent="0.25">
      <c r="C277" s="26"/>
    </row>
    <row r="278" spans="3:3" ht="14.25" customHeight="1" x14ac:dyDescent="0.25">
      <c r="C278" s="26"/>
    </row>
    <row r="279" spans="3:3" ht="14.25" customHeight="1" x14ac:dyDescent="0.25">
      <c r="C279" s="26"/>
    </row>
    <row r="280" spans="3:3" ht="14.25" customHeight="1" x14ac:dyDescent="0.25">
      <c r="C280" s="26"/>
    </row>
    <row r="281" spans="3:3" ht="14.25" customHeight="1" x14ac:dyDescent="0.25">
      <c r="C281" s="26"/>
    </row>
    <row r="282" spans="3:3" ht="14.25" customHeight="1" x14ac:dyDescent="0.25">
      <c r="C282" s="26"/>
    </row>
    <row r="283" spans="3:3" ht="14.25" customHeight="1" x14ac:dyDescent="0.25">
      <c r="C283" s="26"/>
    </row>
    <row r="284" spans="3:3" ht="14.25" customHeight="1" x14ac:dyDescent="0.25">
      <c r="C284" s="26"/>
    </row>
    <row r="285" spans="3:3" ht="14.25" customHeight="1" x14ac:dyDescent="0.25">
      <c r="C285" s="26"/>
    </row>
    <row r="286" spans="3:3" ht="14.25" customHeight="1" x14ac:dyDescent="0.25">
      <c r="C286" s="26"/>
    </row>
    <row r="287" spans="3:3" ht="14.25" customHeight="1" x14ac:dyDescent="0.25">
      <c r="C287" s="26"/>
    </row>
    <row r="288" spans="3:3" ht="14.25" customHeight="1" x14ac:dyDescent="0.25">
      <c r="C288" s="26"/>
    </row>
    <row r="289" spans="3:3" ht="14.25" customHeight="1" x14ac:dyDescent="0.25">
      <c r="C289" s="26"/>
    </row>
    <row r="290" spans="3:3" ht="14.25" customHeight="1" x14ac:dyDescent="0.25">
      <c r="C290" s="26"/>
    </row>
    <row r="291" spans="3:3" ht="14.25" customHeight="1" x14ac:dyDescent="0.25">
      <c r="C291" s="26"/>
    </row>
    <row r="292" spans="3:3" ht="14.25" customHeight="1" x14ac:dyDescent="0.25">
      <c r="C292" s="26"/>
    </row>
    <row r="293" spans="3:3" ht="14.25" customHeight="1" x14ac:dyDescent="0.25">
      <c r="C293" s="26"/>
    </row>
    <row r="294" spans="3:3" ht="14.25" customHeight="1" x14ac:dyDescent="0.25">
      <c r="C294" s="26"/>
    </row>
    <row r="295" spans="3:3" ht="14.25" customHeight="1" x14ac:dyDescent="0.25">
      <c r="C295" s="26"/>
    </row>
    <row r="296" spans="3:3" ht="14.25" customHeight="1" x14ac:dyDescent="0.25">
      <c r="C296" s="26"/>
    </row>
    <row r="297" spans="3:3" ht="14.25" customHeight="1" x14ac:dyDescent="0.25">
      <c r="C297" s="26"/>
    </row>
    <row r="298" spans="3:3" ht="14.25" customHeight="1" x14ac:dyDescent="0.25">
      <c r="C298" s="26"/>
    </row>
    <row r="299" spans="3:3" ht="14.25" customHeight="1" x14ac:dyDescent="0.25">
      <c r="C299" s="26"/>
    </row>
    <row r="300" spans="3:3" ht="14.25" customHeight="1" x14ac:dyDescent="0.25">
      <c r="C300" s="26"/>
    </row>
    <row r="301" spans="3:3" ht="14.25" customHeight="1" x14ac:dyDescent="0.25">
      <c r="C301" s="26"/>
    </row>
    <row r="302" spans="3:3" ht="14.25" customHeight="1" x14ac:dyDescent="0.25">
      <c r="C302" s="26"/>
    </row>
    <row r="303" spans="3:3" ht="14.25" customHeight="1" x14ac:dyDescent="0.25">
      <c r="C303" s="26"/>
    </row>
    <row r="304" spans="3:3" ht="14.25" customHeight="1" x14ac:dyDescent="0.25">
      <c r="C304" s="26"/>
    </row>
    <row r="305" spans="3:3" ht="14.25" customHeight="1" x14ac:dyDescent="0.25">
      <c r="C305" s="26"/>
    </row>
    <row r="306" spans="3:3" ht="14.25" customHeight="1" x14ac:dyDescent="0.25">
      <c r="C306" s="26"/>
    </row>
    <row r="307" spans="3:3" ht="14.25" customHeight="1" x14ac:dyDescent="0.25">
      <c r="C307" s="26"/>
    </row>
    <row r="308" spans="3:3" ht="14.25" customHeight="1" x14ac:dyDescent="0.25">
      <c r="C308" s="26"/>
    </row>
    <row r="309" spans="3:3" ht="14.25" customHeight="1" x14ac:dyDescent="0.25">
      <c r="C309" s="26"/>
    </row>
    <row r="310" spans="3:3" ht="14.25" customHeight="1" x14ac:dyDescent="0.25">
      <c r="C310" s="26"/>
    </row>
    <row r="311" spans="3:3" ht="14.25" customHeight="1" x14ac:dyDescent="0.25">
      <c r="C311" s="26"/>
    </row>
    <row r="312" spans="3:3" ht="14.25" customHeight="1" x14ac:dyDescent="0.25">
      <c r="C312" s="26"/>
    </row>
    <row r="313" spans="3:3" ht="14.25" customHeight="1" x14ac:dyDescent="0.25">
      <c r="C313" s="26"/>
    </row>
    <row r="314" spans="3:3" ht="14.25" customHeight="1" x14ac:dyDescent="0.25">
      <c r="C314" s="26"/>
    </row>
    <row r="315" spans="3:3" ht="14.25" customHeight="1" x14ac:dyDescent="0.25">
      <c r="C315" s="26"/>
    </row>
    <row r="316" spans="3:3" ht="14.25" customHeight="1" x14ac:dyDescent="0.25">
      <c r="C316" s="26"/>
    </row>
    <row r="317" spans="3:3" ht="14.25" customHeight="1" x14ac:dyDescent="0.25">
      <c r="C317" s="26"/>
    </row>
    <row r="318" spans="3:3" ht="14.25" customHeight="1" x14ac:dyDescent="0.25">
      <c r="C318" s="26"/>
    </row>
    <row r="319" spans="3:3" ht="14.25" customHeight="1" x14ac:dyDescent="0.25">
      <c r="C319" s="26"/>
    </row>
    <row r="320" spans="3:3" ht="14.25" customHeight="1" x14ac:dyDescent="0.25">
      <c r="C320" s="26"/>
    </row>
    <row r="321" spans="3:3" ht="14.25" customHeight="1" x14ac:dyDescent="0.25">
      <c r="C321" s="26"/>
    </row>
    <row r="322" spans="3:3" ht="14.25" customHeight="1" x14ac:dyDescent="0.25">
      <c r="C322" s="26"/>
    </row>
    <row r="323" spans="3:3" ht="14.25" customHeight="1" x14ac:dyDescent="0.25">
      <c r="C323" s="26"/>
    </row>
    <row r="324" spans="3:3" ht="14.25" customHeight="1" x14ac:dyDescent="0.25">
      <c r="C324" s="26"/>
    </row>
    <row r="325" spans="3:3" ht="14.25" customHeight="1" x14ac:dyDescent="0.25">
      <c r="C325" s="26"/>
    </row>
    <row r="326" spans="3:3" ht="14.25" customHeight="1" x14ac:dyDescent="0.25">
      <c r="C326" s="26"/>
    </row>
    <row r="327" spans="3:3" ht="14.25" customHeight="1" x14ac:dyDescent="0.25">
      <c r="C327" s="26"/>
    </row>
    <row r="328" spans="3:3" ht="14.25" customHeight="1" x14ac:dyDescent="0.25">
      <c r="C328" s="26"/>
    </row>
    <row r="329" spans="3:3" ht="14.25" customHeight="1" x14ac:dyDescent="0.25">
      <c r="C329" s="26"/>
    </row>
    <row r="330" spans="3:3" ht="14.25" customHeight="1" x14ac:dyDescent="0.25">
      <c r="C330" s="26"/>
    </row>
    <row r="331" spans="3:3" ht="14.25" customHeight="1" x14ac:dyDescent="0.25">
      <c r="C331" s="26"/>
    </row>
    <row r="332" spans="3:3" ht="14.25" customHeight="1" x14ac:dyDescent="0.25">
      <c r="C332" s="26"/>
    </row>
    <row r="333" spans="3:3" ht="14.25" customHeight="1" x14ac:dyDescent="0.25">
      <c r="C333" s="26"/>
    </row>
    <row r="334" spans="3:3" ht="14.25" customHeight="1" x14ac:dyDescent="0.25">
      <c r="C334" s="26"/>
    </row>
    <row r="335" spans="3:3" ht="14.25" customHeight="1" x14ac:dyDescent="0.25">
      <c r="C335" s="26"/>
    </row>
    <row r="336" spans="3:3" ht="14.25" customHeight="1" x14ac:dyDescent="0.25">
      <c r="C336" s="26"/>
    </row>
    <row r="337" spans="3:3" ht="14.25" customHeight="1" x14ac:dyDescent="0.25">
      <c r="C337" s="26"/>
    </row>
    <row r="338" spans="3:3" ht="14.25" customHeight="1" x14ac:dyDescent="0.25">
      <c r="C338" s="26"/>
    </row>
    <row r="339" spans="3:3" ht="14.25" customHeight="1" x14ac:dyDescent="0.25">
      <c r="C339" s="26"/>
    </row>
    <row r="340" spans="3:3" ht="14.25" customHeight="1" x14ac:dyDescent="0.25">
      <c r="C340" s="26"/>
    </row>
    <row r="341" spans="3:3" ht="14.25" customHeight="1" x14ac:dyDescent="0.25">
      <c r="C341" s="26"/>
    </row>
    <row r="342" spans="3:3" ht="14.25" customHeight="1" x14ac:dyDescent="0.25">
      <c r="C342" s="26"/>
    </row>
    <row r="343" spans="3:3" ht="14.25" customHeight="1" x14ac:dyDescent="0.25">
      <c r="C343" s="26"/>
    </row>
    <row r="344" spans="3:3" ht="14.25" customHeight="1" x14ac:dyDescent="0.25">
      <c r="C344" s="26"/>
    </row>
    <row r="345" spans="3:3" ht="14.25" customHeight="1" x14ac:dyDescent="0.25">
      <c r="C345" s="26"/>
    </row>
    <row r="346" spans="3:3" ht="14.25" customHeight="1" x14ac:dyDescent="0.25">
      <c r="C346" s="26"/>
    </row>
    <row r="347" spans="3:3" ht="14.25" customHeight="1" x14ac:dyDescent="0.25">
      <c r="C347" s="26"/>
    </row>
    <row r="348" spans="3:3" ht="14.25" customHeight="1" x14ac:dyDescent="0.25">
      <c r="C348" s="26"/>
    </row>
    <row r="349" spans="3:3" ht="14.25" customHeight="1" x14ac:dyDescent="0.25">
      <c r="C349" s="26"/>
    </row>
    <row r="350" spans="3:3" ht="14.25" customHeight="1" x14ac:dyDescent="0.25">
      <c r="C350" s="26"/>
    </row>
    <row r="351" spans="3:3" ht="14.25" customHeight="1" x14ac:dyDescent="0.25">
      <c r="C351" s="26"/>
    </row>
    <row r="352" spans="3:3" ht="14.25" customHeight="1" x14ac:dyDescent="0.25">
      <c r="C352" s="26"/>
    </row>
    <row r="353" spans="3:3" ht="14.25" customHeight="1" x14ac:dyDescent="0.25">
      <c r="C353" s="26"/>
    </row>
    <row r="354" spans="3:3" ht="14.25" customHeight="1" x14ac:dyDescent="0.25">
      <c r="C354" s="26"/>
    </row>
    <row r="355" spans="3:3" ht="14.25" customHeight="1" x14ac:dyDescent="0.25">
      <c r="C355" s="26"/>
    </row>
    <row r="356" spans="3:3" ht="14.25" customHeight="1" x14ac:dyDescent="0.25">
      <c r="C356" s="26"/>
    </row>
    <row r="357" spans="3:3" ht="14.25" customHeight="1" x14ac:dyDescent="0.25">
      <c r="C357" s="26"/>
    </row>
    <row r="358" spans="3:3" ht="14.25" customHeight="1" x14ac:dyDescent="0.25">
      <c r="C358" s="26"/>
    </row>
    <row r="359" spans="3:3" ht="14.25" customHeight="1" x14ac:dyDescent="0.25">
      <c r="C359" s="26"/>
    </row>
    <row r="360" spans="3:3" ht="14.25" customHeight="1" x14ac:dyDescent="0.25">
      <c r="C360" s="26"/>
    </row>
    <row r="361" spans="3:3" ht="14.25" customHeight="1" x14ac:dyDescent="0.25">
      <c r="C361" s="26"/>
    </row>
    <row r="362" spans="3:3" ht="14.25" customHeight="1" x14ac:dyDescent="0.25">
      <c r="C362" s="26"/>
    </row>
    <row r="363" spans="3:3" ht="14.25" customHeight="1" x14ac:dyDescent="0.25">
      <c r="C363" s="26"/>
    </row>
    <row r="364" spans="3:3" ht="14.25" customHeight="1" x14ac:dyDescent="0.25">
      <c r="C364" s="26"/>
    </row>
    <row r="365" spans="3:3" ht="14.25" customHeight="1" x14ac:dyDescent="0.25">
      <c r="C365" s="26"/>
    </row>
    <row r="366" spans="3:3" ht="14.25" customHeight="1" x14ac:dyDescent="0.25">
      <c r="C366" s="26"/>
    </row>
    <row r="367" spans="3:3" ht="14.25" customHeight="1" x14ac:dyDescent="0.25">
      <c r="C367" s="26"/>
    </row>
    <row r="368" spans="3:3" ht="14.25" customHeight="1" x14ac:dyDescent="0.25">
      <c r="C368" s="26"/>
    </row>
    <row r="369" spans="3:3" ht="14.25" customHeight="1" x14ac:dyDescent="0.25">
      <c r="C369" s="26"/>
    </row>
    <row r="370" spans="3:3" ht="14.25" customHeight="1" x14ac:dyDescent="0.25">
      <c r="C370" s="26"/>
    </row>
    <row r="371" spans="3:3" ht="14.25" customHeight="1" x14ac:dyDescent="0.25">
      <c r="C371" s="26"/>
    </row>
    <row r="372" spans="3:3" ht="14.25" customHeight="1" x14ac:dyDescent="0.25">
      <c r="C372" s="26"/>
    </row>
    <row r="373" spans="3:3" ht="14.25" customHeight="1" x14ac:dyDescent="0.25">
      <c r="C373" s="26"/>
    </row>
    <row r="374" spans="3:3" ht="14.25" customHeight="1" x14ac:dyDescent="0.25">
      <c r="C374" s="26"/>
    </row>
    <row r="375" spans="3:3" ht="14.25" customHeight="1" x14ac:dyDescent="0.25">
      <c r="C375" s="26"/>
    </row>
    <row r="376" spans="3:3" ht="14.25" customHeight="1" x14ac:dyDescent="0.25">
      <c r="C376" s="26"/>
    </row>
    <row r="377" spans="3:3" ht="14.25" customHeight="1" x14ac:dyDescent="0.25">
      <c r="C377" s="26"/>
    </row>
    <row r="378" spans="3:3" ht="14.25" customHeight="1" x14ac:dyDescent="0.25">
      <c r="C378" s="26"/>
    </row>
    <row r="379" spans="3:3" ht="14.25" customHeight="1" x14ac:dyDescent="0.25">
      <c r="C379" s="26"/>
    </row>
    <row r="380" spans="3:3" ht="14.25" customHeight="1" x14ac:dyDescent="0.25">
      <c r="C380" s="26"/>
    </row>
    <row r="381" spans="3:3" ht="14.25" customHeight="1" x14ac:dyDescent="0.25">
      <c r="C381" s="26"/>
    </row>
    <row r="382" spans="3:3" ht="14.25" customHeight="1" x14ac:dyDescent="0.25">
      <c r="C382" s="26"/>
    </row>
    <row r="383" spans="3:3" ht="14.25" customHeight="1" x14ac:dyDescent="0.25">
      <c r="C383" s="26"/>
    </row>
    <row r="384" spans="3:3" ht="14.25" customHeight="1" x14ac:dyDescent="0.25">
      <c r="C384" s="26"/>
    </row>
    <row r="385" spans="3:3" ht="14.25" customHeight="1" x14ac:dyDescent="0.25">
      <c r="C385" s="26"/>
    </row>
    <row r="386" spans="3:3" ht="14.25" customHeight="1" x14ac:dyDescent="0.25">
      <c r="C386" s="26"/>
    </row>
    <row r="387" spans="3:3" ht="14.25" customHeight="1" x14ac:dyDescent="0.25">
      <c r="C387" s="26"/>
    </row>
    <row r="388" spans="3:3" ht="14.25" customHeight="1" x14ac:dyDescent="0.25">
      <c r="C388" s="26"/>
    </row>
    <row r="389" spans="3:3" ht="14.25" customHeight="1" x14ac:dyDescent="0.25">
      <c r="C389" s="26"/>
    </row>
    <row r="390" spans="3:3" ht="14.25" customHeight="1" x14ac:dyDescent="0.25">
      <c r="C390" s="26"/>
    </row>
    <row r="391" spans="3:3" ht="14.25" customHeight="1" x14ac:dyDescent="0.25">
      <c r="C391" s="26"/>
    </row>
    <row r="392" spans="3:3" ht="14.25" customHeight="1" x14ac:dyDescent="0.25">
      <c r="C392" s="26"/>
    </row>
    <row r="393" spans="3:3" ht="14.25" customHeight="1" x14ac:dyDescent="0.25">
      <c r="C393" s="26"/>
    </row>
    <row r="394" spans="3:3" ht="14.25" customHeight="1" x14ac:dyDescent="0.25">
      <c r="C394" s="26"/>
    </row>
    <row r="395" spans="3:3" ht="14.25" customHeight="1" x14ac:dyDescent="0.25">
      <c r="C395" s="26"/>
    </row>
    <row r="396" spans="3:3" ht="14.25" customHeight="1" x14ac:dyDescent="0.25">
      <c r="C396" s="26"/>
    </row>
    <row r="397" spans="3:3" ht="14.25" customHeight="1" x14ac:dyDescent="0.25">
      <c r="C397" s="26"/>
    </row>
    <row r="398" spans="3:3" ht="14.25" customHeight="1" x14ac:dyDescent="0.25">
      <c r="C398" s="26"/>
    </row>
    <row r="399" spans="3:3" ht="14.25" customHeight="1" x14ac:dyDescent="0.25">
      <c r="C399" s="26"/>
    </row>
    <row r="400" spans="3:3" ht="14.25" customHeight="1" x14ac:dyDescent="0.25">
      <c r="C400" s="26"/>
    </row>
    <row r="401" spans="3:3" ht="14.25" customHeight="1" x14ac:dyDescent="0.25">
      <c r="C401" s="26"/>
    </row>
    <row r="402" spans="3:3" ht="14.25" customHeight="1" x14ac:dyDescent="0.25">
      <c r="C402" s="26"/>
    </row>
    <row r="403" spans="3:3" ht="14.25" customHeight="1" x14ac:dyDescent="0.25">
      <c r="C403" s="26"/>
    </row>
    <row r="404" spans="3:3" ht="14.25" customHeight="1" x14ac:dyDescent="0.25">
      <c r="C404" s="26"/>
    </row>
    <row r="405" spans="3:3" ht="14.25" customHeight="1" x14ac:dyDescent="0.25">
      <c r="C405" s="26"/>
    </row>
    <row r="406" spans="3:3" ht="14.25" customHeight="1" x14ac:dyDescent="0.25">
      <c r="C406" s="26"/>
    </row>
    <row r="407" spans="3:3" ht="14.25" customHeight="1" x14ac:dyDescent="0.25">
      <c r="C407" s="26"/>
    </row>
    <row r="408" spans="3:3" ht="14.25" customHeight="1" x14ac:dyDescent="0.25">
      <c r="C408" s="26"/>
    </row>
    <row r="409" spans="3:3" ht="14.25" customHeight="1" x14ac:dyDescent="0.25">
      <c r="C409" s="26"/>
    </row>
    <row r="410" spans="3:3" ht="14.25" customHeight="1" x14ac:dyDescent="0.25">
      <c r="C410" s="26"/>
    </row>
    <row r="411" spans="3:3" ht="14.25" customHeight="1" x14ac:dyDescent="0.25">
      <c r="C411" s="26"/>
    </row>
    <row r="412" spans="3:3" ht="14.25" customHeight="1" x14ac:dyDescent="0.25">
      <c r="C412" s="26"/>
    </row>
    <row r="413" spans="3:3" ht="14.25" customHeight="1" x14ac:dyDescent="0.25">
      <c r="C413" s="26"/>
    </row>
    <row r="414" spans="3:3" ht="14.25" customHeight="1" x14ac:dyDescent="0.25">
      <c r="C414" s="26"/>
    </row>
    <row r="415" spans="3:3" ht="14.25" customHeight="1" x14ac:dyDescent="0.25">
      <c r="C415" s="26"/>
    </row>
    <row r="416" spans="3:3" ht="14.25" customHeight="1" x14ac:dyDescent="0.25">
      <c r="C416" s="26"/>
    </row>
    <row r="417" spans="3:3" ht="14.25" customHeight="1" x14ac:dyDescent="0.25">
      <c r="C417" s="26"/>
    </row>
    <row r="418" spans="3:3" ht="14.25" customHeight="1" x14ac:dyDescent="0.25">
      <c r="C418" s="26"/>
    </row>
    <row r="419" spans="3:3" ht="14.25" customHeight="1" x14ac:dyDescent="0.25">
      <c r="C419" s="26"/>
    </row>
    <row r="420" spans="3:3" ht="14.25" customHeight="1" x14ac:dyDescent="0.25">
      <c r="C420" s="26"/>
    </row>
    <row r="421" spans="3:3" ht="14.25" customHeight="1" x14ac:dyDescent="0.25">
      <c r="C421" s="26"/>
    </row>
    <row r="422" spans="3:3" ht="14.25" customHeight="1" x14ac:dyDescent="0.25">
      <c r="C422" s="26"/>
    </row>
    <row r="423" spans="3:3" ht="14.25" customHeight="1" x14ac:dyDescent="0.25">
      <c r="C423" s="26"/>
    </row>
    <row r="424" spans="3:3" ht="14.25" customHeight="1" x14ac:dyDescent="0.25">
      <c r="C424" s="26"/>
    </row>
    <row r="425" spans="3:3" ht="14.25" customHeight="1" x14ac:dyDescent="0.25">
      <c r="C425" s="26"/>
    </row>
    <row r="426" spans="3:3" ht="14.25" customHeight="1" x14ac:dyDescent="0.25">
      <c r="C426" s="26"/>
    </row>
    <row r="427" spans="3:3" ht="14.25" customHeight="1" x14ac:dyDescent="0.25">
      <c r="C427" s="26"/>
    </row>
    <row r="428" spans="3:3" ht="14.25" customHeight="1" x14ac:dyDescent="0.25">
      <c r="C428" s="26"/>
    </row>
    <row r="429" spans="3:3" ht="14.25" customHeight="1" x14ac:dyDescent="0.25">
      <c r="C429" s="26"/>
    </row>
    <row r="430" spans="3:3" ht="14.25" customHeight="1" x14ac:dyDescent="0.25">
      <c r="C430" s="26"/>
    </row>
    <row r="431" spans="3:3" ht="14.25" customHeight="1" x14ac:dyDescent="0.25">
      <c r="C431" s="26"/>
    </row>
    <row r="432" spans="3:3" ht="14.25" customHeight="1" x14ac:dyDescent="0.25">
      <c r="C432" s="26"/>
    </row>
    <row r="433" spans="3:3" ht="14.25" customHeight="1" x14ac:dyDescent="0.25">
      <c r="C433" s="26"/>
    </row>
    <row r="434" spans="3:3" ht="14.25" customHeight="1" x14ac:dyDescent="0.25">
      <c r="C434" s="26"/>
    </row>
    <row r="435" spans="3:3" ht="14.25" customHeight="1" x14ac:dyDescent="0.25">
      <c r="C435" s="26"/>
    </row>
    <row r="436" spans="3:3" ht="14.25" customHeight="1" x14ac:dyDescent="0.25">
      <c r="C436" s="26"/>
    </row>
    <row r="437" spans="3:3" ht="14.25" customHeight="1" x14ac:dyDescent="0.25">
      <c r="C437" s="26"/>
    </row>
    <row r="438" spans="3:3" ht="14.25" customHeight="1" x14ac:dyDescent="0.25">
      <c r="C438" s="26"/>
    </row>
    <row r="439" spans="3:3" ht="14.25" customHeight="1" x14ac:dyDescent="0.25">
      <c r="C439" s="26"/>
    </row>
    <row r="440" spans="3:3" ht="14.25" customHeight="1" x14ac:dyDescent="0.25">
      <c r="C440" s="26"/>
    </row>
    <row r="441" spans="3:3" ht="14.25" customHeight="1" x14ac:dyDescent="0.25">
      <c r="C441" s="26"/>
    </row>
    <row r="442" spans="3:3" ht="14.25" customHeight="1" x14ac:dyDescent="0.25">
      <c r="C442" s="26"/>
    </row>
    <row r="443" spans="3:3" ht="14.25" customHeight="1" x14ac:dyDescent="0.25">
      <c r="C443" s="26"/>
    </row>
    <row r="444" spans="3:3" ht="14.25" customHeight="1" x14ac:dyDescent="0.25">
      <c r="C444" s="26"/>
    </row>
    <row r="445" spans="3:3" ht="14.25" customHeight="1" x14ac:dyDescent="0.25">
      <c r="C445" s="26"/>
    </row>
    <row r="446" spans="3:3" ht="14.25" customHeight="1" x14ac:dyDescent="0.25">
      <c r="C446" s="26"/>
    </row>
    <row r="447" spans="3:3" ht="14.25" customHeight="1" x14ac:dyDescent="0.25">
      <c r="C447" s="26"/>
    </row>
    <row r="448" spans="3:3" ht="14.25" customHeight="1" x14ac:dyDescent="0.25">
      <c r="C448" s="26"/>
    </row>
    <row r="449" spans="3:3" ht="14.25" customHeight="1" x14ac:dyDescent="0.25">
      <c r="C449" s="26"/>
    </row>
    <row r="450" spans="3:3" ht="14.25" customHeight="1" x14ac:dyDescent="0.25">
      <c r="C450" s="26"/>
    </row>
    <row r="451" spans="3:3" ht="14.25" customHeight="1" x14ac:dyDescent="0.25">
      <c r="C451" s="26"/>
    </row>
    <row r="452" spans="3:3" ht="14.25" customHeight="1" x14ac:dyDescent="0.25">
      <c r="C452" s="26"/>
    </row>
    <row r="453" spans="3:3" ht="14.25" customHeight="1" x14ac:dyDescent="0.25">
      <c r="C453" s="26"/>
    </row>
    <row r="454" spans="3:3" ht="14.25" customHeight="1" x14ac:dyDescent="0.25">
      <c r="C454" s="26"/>
    </row>
    <row r="455" spans="3:3" ht="14.25" customHeight="1" x14ac:dyDescent="0.25">
      <c r="C455" s="26"/>
    </row>
    <row r="456" spans="3:3" ht="14.25" customHeight="1" x14ac:dyDescent="0.25">
      <c r="C456" s="26"/>
    </row>
    <row r="457" spans="3:3" ht="14.25" customHeight="1" x14ac:dyDescent="0.25">
      <c r="C457" s="26"/>
    </row>
    <row r="458" spans="3:3" ht="14.25" customHeight="1" x14ac:dyDescent="0.25">
      <c r="C458" s="26"/>
    </row>
    <row r="459" spans="3:3" ht="14.25" customHeight="1" x14ac:dyDescent="0.25">
      <c r="C459" s="26"/>
    </row>
    <row r="460" spans="3:3" ht="14.25" customHeight="1" x14ac:dyDescent="0.25">
      <c r="C460" s="26"/>
    </row>
    <row r="461" spans="3:3" ht="14.25" customHeight="1" x14ac:dyDescent="0.25">
      <c r="C461" s="26"/>
    </row>
    <row r="462" spans="3:3" ht="14.25" customHeight="1" x14ac:dyDescent="0.25">
      <c r="C462" s="26"/>
    </row>
    <row r="463" spans="3:3" ht="14.25" customHeight="1" x14ac:dyDescent="0.25">
      <c r="C463" s="26"/>
    </row>
    <row r="464" spans="3:3" ht="14.25" customHeight="1" x14ac:dyDescent="0.25">
      <c r="C464" s="26"/>
    </row>
    <row r="465" spans="3:3" ht="14.25" customHeight="1" x14ac:dyDescent="0.25">
      <c r="C465" s="26"/>
    </row>
    <row r="466" spans="3:3" ht="14.25" customHeight="1" x14ac:dyDescent="0.25">
      <c r="C466" s="26"/>
    </row>
    <row r="467" spans="3:3" ht="14.25" customHeight="1" x14ac:dyDescent="0.25">
      <c r="C467" s="26"/>
    </row>
    <row r="468" spans="3:3" ht="14.25" customHeight="1" x14ac:dyDescent="0.25">
      <c r="C468" s="26"/>
    </row>
    <row r="469" spans="3:3" ht="14.25" customHeight="1" x14ac:dyDescent="0.25">
      <c r="C469" s="26"/>
    </row>
    <row r="470" spans="3:3" ht="14.25" customHeight="1" x14ac:dyDescent="0.25">
      <c r="C470" s="26"/>
    </row>
    <row r="471" spans="3:3" ht="14.25" customHeight="1" x14ac:dyDescent="0.25">
      <c r="C471" s="26"/>
    </row>
    <row r="472" spans="3:3" ht="14.25" customHeight="1" x14ac:dyDescent="0.25">
      <c r="C472" s="26"/>
    </row>
    <row r="473" spans="3:3" ht="14.25" customHeight="1" x14ac:dyDescent="0.25">
      <c r="C473" s="26"/>
    </row>
    <row r="474" spans="3:3" ht="14.25" customHeight="1" x14ac:dyDescent="0.25">
      <c r="C474" s="26"/>
    </row>
    <row r="475" spans="3:3" ht="14.25" customHeight="1" x14ac:dyDescent="0.25">
      <c r="C475" s="26"/>
    </row>
    <row r="476" spans="3:3" ht="14.25" customHeight="1" x14ac:dyDescent="0.25">
      <c r="C476" s="26"/>
    </row>
    <row r="477" spans="3:3" ht="14.25" customHeight="1" x14ac:dyDescent="0.25">
      <c r="C477" s="26"/>
    </row>
    <row r="478" spans="3:3" ht="14.25" customHeight="1" x14ac:dyDescent="0.25">
      <c r="C478" s="26"/>
    </row>
    <row r="479" spans="3:3" ht="14.25" customHeight="1" x14ac:dyDescent="0.25">
      <c r="C479" s="26"/>
    </row>
    <row r="480" spans="3:3" ht="14.25" customHeight="1" x14ac:dyDescent="0.25">
      <c r="C480" s="26"/>
    </row>
    <row r="481" spans="3:3" ht="14.25" customHeight="1" x14ac:dyDescent="0.25">
      <c r="C481" s="26"/>
    </row>
    <row r="482" spans="3:3" ht="14.25" customHeight="1" x14ac:dyDescent="0.25">
      <c r="C482" s="26"/>
    </row>
    <row r="483" spans="3:3" ht="14.25" customHeight="1" x14ac:dyDescent="0.25">
      <c r="C483" s="26"/>
    </row>
    <row r="484" spans="3:3" ht="14.25" customHeight="1" x14ac:dyDescent="0.25">
      <c r="C484" s="26"/>
    </row>
    <row r="485" spans="3:3" ht="14.25" customHeight="1" x14ac:dyDescent="0.25">
      <c r="C485" s="26"/>
    </row>
    <row r="486" spans="3:3" ht="14.25" customHeight="1" x14ac:dyDescent="0.25">
      <c r="C486" s="26"/>
    </row>
    <row r="487" spans="3:3" ht="14.25" customHeight="1" x14ac:dyDescent="0.25">
      <c r="C487" s="26"/>
    </row>
    <row r="488" spans="3:3" ht="14.25" customHeight="1" x14ac:dyDescent="0.25">
      <c r="C488" s="26"/>
    </row>
    <row r="489" spans="3:3" ht="14.25" customHeight="1" x14ac:dyDescent="0.25">
      <c r="C489" s="26"/>
    </row>
    <row r="490" spans="3:3" ht="14.25" customHeight="1" x14ac:dyDescent="0.25">
      <c r="C490" s="26"/>
    </row>
    <row r="491" spans="3:3" ht="14.25" customHeight="1" x14ac:dyDescent="0.25">
      <c r="C491" s="26"/>
    </row>
    <row r="492" spans="3:3" ht="14.25" customHeight="1" x14ac:dyDescent="0.25">
      <c r="C492" s="26"/>
    </row>
    <row r="493" spans="3:3" ht="14.25" customHeight="1" x14ac:dyDescent="0.25">
      <c r="C493" s="26"/>
    </row>
    <row r="494" spans="3:3" ht="14.25" customHeight="1" x14ac:dyDescent="0.25">
      <c r="C494" s="26"/>
    </row>
    <row r="495" spans="3:3" ht="14.25" customHeight="1" x14ac:dyDescent="0.25">
      <c r="C495" s="26"/>
    </row>
    <row r="496" spans="3:3" ht="14.25" customHeight="1" x14ac:dyDescent="0.25">
      <c r="C496" s="26"/>
    </row>
    <row r="497" spans="3:3" ht="14.25" customHeight="1" x14ac:dyDescent="0.25">
      <c r="C497" s="26"/>
    </row>
    <row r="498" spans="3:3" ht="14.25" customHeight="1" x14ac:dyDescent="0.25">
      <c r="C498" s="26"/>
    </row>
    <row r="499" spans="3:3" ht="14.25" customHeight="1" x14ac:dyDescent="0.25">
      <c r="C499" s="26"/>
    </row>
    <row r="500" spans="3:3" ht="14.25" customHeight="1" x14ac:dyDescent="0.25">
      <c r="C500" s="26"/>
    </row>
    <row r="501" spans="3:3" ht="14.25" customHeight="1" x14ac:dyDescent="0.25">
      <c r="C501" s="26"/>
    </row>
    <row r="502" spans="3:3" ht="14.25" customHeight="1" x14ac:dyDescent="0.25">
      <c r="C502" s="26"/>
    </row>
    <row r="503" spans="3:3" ht="14.25" customHeight="1" x14ac:dyDescent="0.25">
      <c r="C503" s="26"/>
    </row>
    <row r="504" spans="3:3" ht="14.25" customHeight="1" x14ac:dyDescent="0.25">
      <c r="C504" s="26"/>
    </row>
    <row r="505" spans="3:3" ht="14.25" customHeight="1" x14ac:dyDescent="0.25">
      <c r="C505" s="26"/>
    </row>
    <row r="506" spans="3:3" ht="14.25" customHeight="1" x14ac:dyDescent="0.25">
      <c r="C506" s="26"/>
    </row>
    <row r="507" spans="3:3" ht="14.25" customHeight="1" x14ac:dyDescent="0.25">
      <c r="C507" s="26"/>
    </row>
    <row r="508" spans="3:3" ht="14.25" customHeight="1" x14ac:dyDescent="0.25">
      <c r="C508" s="26"/>
    </row>
    <row r="509" spans="3:3" ht="14.25" customHeight="1" x14ac:dyDescent="0.25">
      <c r="C509" s="26"/>
    </row>
    <row r="510" spans="3:3" ht="14.25" customHeight="1" x14ac:dyDescent="0.25">
      <c r="C510" s="26"/>
    </row>
    <row r="511" spans="3:3" ht="14.25" customHeight="1" x14ac:dyDescent="0.25">
      <c r="C511" s="26"/>
    </row>
    <row r="512" spans="3:3" ht="14.25" customHeight="1" x14ac:dyDescent="0.25">
      <c r="C512" s="26"/>
    </row>
    <row r="513" spans="3:3" ht="14.25" customHeight="1" x14ac:dyDescent="0.25">
      <c r="C513" s="26"/>
    </row>
    <row r="514" spans="3:3" ht="14.25" customHeight="1" x14ac:dyDescent="0.25">
      <c r="C514" s="26"/>
    </row>
    <row r="515" spans="3:3" ht="14.25" customHeight="1" x14ac:dyDescent="0.25">
      <c r="C515" s="26"/>
    </row>
    <row r="516" spans="3:3" ht="14.25" customHeight="1" x14ac:dyDescent="0.25">
      <c r="C516" s="26"/>
    </row>
    <row r="517" spans="3:3" ht="14.25" customHeight="1" x14ac:dyDescent="0.25">
      <c r="C517" s="26"/>
    </row>
    <row r="518" spans="3:3" ht="14.25" customHeight="1" x14ac:dyDescent="0.25">
      <c r="C518" s="26"/>
    </row>
    <row r="519" spans="3:3" ht="14.25" customHeight="1" x14ac:dyDescent="0.25">
      <c r="C519" s="26"/>
    </row>
    <row r="520" spans="3:3" ht="14.25" customHeight="1" x14ac:dyDescent="0.25">
      <c r="C520" s="26"/>
    </row>
    <row r="521" spans="3:3" ht="14.25" customHeight="1" x14ac:dyDescent="0.25">
      <c r="C521" s="26"/>
    </row>
    <row r="522" spans="3:3" ht="14.25" customHeight="1" x14ac:dyDescent="0.25">
      <c r="C522" s="26"/>
    </row>
    <row r="523" spans="3:3" ht="14.25" customHeight="1" x14ac:dyDescent="0.25">
      <c r="C523" s="26"/>
    </row>
    <row r="524" spans="3:3" ht="14.25" customHeight="1" x14ac:dyDescent="0.25">
      <c r="C524" s="26"/>
    </row>
    <row r="525" spans="3:3" ht="14.25" customHeight="1" x14ac:dyDescent="0.25">
      <c r="C525" s="26"/>
    </row>
    <row r="526" spans="3:3" ht="14.25" customHeight="1" x14ac:dyDescent="0.25">
      <c r="C526" s="26"/>
    </row>
    <row r="527" spans="3:3" ht="14.25" customHeight="1" x14ac:dyDescent="0.25">
      <c r="C527" s="26"/>
    </row>
    <row r="528" spans="3:3" ht="14.25" customHeight="1" x14ac:dyDescent="0.25">
      <c r="C528" s="26"/>
    </row>
    <row r="529" spans="3:3" ht="14.25" customHeight="1" x14ac:dyDescent="0.25">
      <c r="C529" s="26"/>
    </row>
    <row r="530" spans="3:3" ht="14.25" customHeight="1" x14ac:dyDescent="0.25">
      <c r="C530" s="26"/>
    </row>
    <row r="531" spans="3:3" ht="14.25" customHeight="1" x14ac:dyDescent="0.25">
      <c r="C531" s="26"/>
    </row>
    <row r="532" spans="3:3" ht="14.25" customHeight="1" x14ac:dyDescent="0.25">
      <c r="C532" s="26"/>
    </row>
    <row r="533" spans="3:3" ht="14.25" customHeight="1" x14ac:dyDescent="0.25">
      <c r="C533" s="26"/>
    </row>
    <row r="534" spans="3:3" ht="14.25" customHeight="1" x14ac:dyDescent="0.25">
      <c r="C534" s="26"/>
    </row>
    <row r="535" spans="3:3" ht="14.25" customHeight="1" x14ac:dyDescent="0.25">
      <c r="C535" s="26"/>
    </row>
    <row r="536" spans="3:3" ht="14.25" customHeight="1" x14ac:dyDescent="0.25">
      <c r="C536" s="26"/>
    </row>
    <row r="537" spans="3:3" ht="14.25" customHeight="1" x14ac:dyDescent="0.25">
      <c r="C537" s="26"/>
    </row>
    <row r="538" spans="3:3" ht="14.25" customHeight="1" x14ac:dyDescent="0.25">
      <c r="C538" s="26"/>
    </row>
    <row r="539" spans="3:3" ht="14.25" customHeight="1" x14ac:dyDescent="0.25">
      <c r="C539" s="26"/>
    </row>
    <row r="540" spans="3:3" ht="14.25" customHeight="1" x14ac:dyDescent="0.25">
      <c r="C540" s="26"/>
    </row>
    <row r="541" spans="3:3" ht="14.25" customHeight="1" x14ac:dyDescent="0.25">
      <c r="C541" s="26"/>
    </row>
    <row r="542" spans="3:3" ht="14.25" customHeight="1" x14ac:dyDescent="0.25">
      <c r="C542" s="26"/>
    </row>
    <row r="543" spans="3:3" ht="14.25" customHeight="1" x14ac:dyDescent="0.25">
      <c r="C543" s="26"/>
    </row>
    <row r="544" spans="3:3" ht="14.25" customHeight="1" x14ac:dyDescent="0.25">
      <c r="C544" s="26"/>
    </row>
    <row r="545" spans="3:3" ht="14.25" customHeight="1" x14ac:dyDescent="0.25">
      <c r="C545" s="26"/>
    </row>
    <row r="546" spans="3:3" ht="14.25" customHeight="1" x14ac:dyDescent="0.25">
      <c r="C546" s="26"/>
    </row>
    <row r="547" spans="3:3" ht="14.25" customHeight="1" x14ac:dyDescent="0.25">
      <c r="C547" s="26"/>
    </row>
    <row r="548" spans="3:3" ht="14.25" customHeight="1" x14ac:dyDescent="0.25">
      <c r="C548" s="26"/>
    </row>
    <row r="549" spans="3:3" ht="14.25" customHeight="1" x14ac:dyDescent="0.25">
      <c r="C549" s="26"/>
    </row>
    <row r="550" spans="3:3" ht="14.25" customHeight="1" x14ac:dyDescent="0.25">
      <c r="C550" s="26"/>
    </row>
    <row r="551" spans="3:3" ht="14.25" customHeight="1" x14ac:dyDescent="0.25">
      <c r="C551" s="26"/>
    </row>
    <row r="552" spans="3:3" ht="14.25" customHeight="1" x14ac:dyDescent="0.25">
      <c r="C552" s="26"/>
    </row>
    <row r="553" spans="3:3" ht="14.25" customHeight="1" x14ac:dyDescent="0.25">
      <c r="C553" s="26"/>
    </row>
    <row r="554" spans="3:3" ht="14.25" customHeight="1" x14ac:dyDescent="0.25">
      <c r="C554" s="26"/>
    </row>
    <row r="555" spans="3:3" ht="14.25" customHeight="1" x14ac:dyDescent="0.25">
      <c r="C555" s="26"/>
    </row>
    <row r="556" spans="3:3" ht="14.25" customHeight="1" x14ac:dyDescent="0.25">
      <c r="C556" s="26"/>
    </row>
    <row r="557" spans="3:3" ht="14.25" customHeight="1" x14ac:dyDescent="0.25">
      <c r="C557" s="26"/>
    </row>
    <row r="558" spans="3:3" ht="14.25" customHeight="1" x14ac:dyDescent="0.25">
      <c r="C558" s="26"/>
    </row>
    <row r="559" spans="3:3" ht="14.25" customHeight="1" x14ac:dyDescent="0.25">
      <c r="C559" s="26"/>
    </row>
    <row r="560" spans="3:3" ht="14.25" customHeight="1" x14ac:dyDescent="0.25">
      <c r="C560" s="26"/>
    </row>
    <row r="561" spans="3:3" ht="14.25" customHeight="1" x14ac:dyDescent="0.25">
      <c r="C561" s="26"/>
    </row>
    <row r="562" spans="3:3" ht="14.25" customHeight="1" x14ac:dyDescent="0.25">
      <c r="C562" s="26"/>
    </row>
    <row r="563" spans="3:3" ht="14.25" customHeight="1" x14ac:dyDescent="0.25">
      <c r="C563" s="26"/>
    </row>
    <row r="564" spans="3:3" ht="14.25" customHeight="1" x14ac:dyDescent="0.25">
      <c r="C564" s="26"/>
    </row>
    <row r="565" spans="3:3" ht="14.25" customHeight="1" x14ac:dyDescent="0.25">
      <c r="C565" s="26"/>
    </row>
    <row r="566" spans="3:3" ht="14.25" customHeight="1" x14ac:dyDescent="0.25">
      <c r="C566" s="26"/>
    </row>
    <row r="567" spans="3:3" ht="14.25" customHeight="1" x14ac:dyDescent="0.25">
      <c r="C567" s="26"/>
    </row>
    <row r="568" spans="3:3" ht="14.25" customHeight="1" x14ac:dyDescent="0.25">
      <c r="C568" s="26"/>
    </row>
    <row r="569" spans="3:3" ht="14.25" customHeight="1" x14ac:dyDescent="0.25">
      <c r="C569" s="26"/>
    </row>
    <row r="570" spans="3:3" ht="14.25" customHeight="1" x14ac:dyDescent="0.25">
      <c r="C570" s="26"/>
    </row>
    <row r="571" spans="3:3" ht="14.25" customHeight="1" x14ac:dyDescent="0.25">
      <c r="C571" s="26"/>
    </row>
    <row r="572" spans="3:3" ht="14.25" customHeight="1" x14ac:dyDescent="0.25">
      <c r="C572" s="26"/>
    </row>
    <row r="573" spans="3:3" ht="14.25" customHeight="1" x14ac:dyDescent="0.25">
      <c r="C573" s="26"/>
    </row>
    <row r="574" spans="3:3" ht="14.25" customHeight="1" x14ac:dyDescent="0.25">
      <c r="C574" s="26"/>
    </row>
    <row r="575" spans="3:3" ht="14.25" customHeight="1" x14ac:dyDescent="0.25">
      <c r="C575" s="26"/>
    </row>
    <row r="576" spans="3:3" ht="14.25" customHeight="1" x14ac:dyDescent="0.25">
      <c r="C576" s="26"/>
    </row>
    <row r="577" spans="3:3" ht="14.25" customHeight="1" x14ac:dyDescent="0.25">
      <c r="C577" s="26"/>
    </row>
    <row r="578" spans="3:3" ht="14.25" customHeight="1" x14ac:dyDescent="0.25">
      <c r="C578" s="26"/>
    </row>
    <row r="579" spans="3:3" ht="14.25" customHeight="1" x14ac:dyDescent="0.25">
      <c r="C579" s="26"/>
    </row>
    <row r="580" spans="3:3" ht="14.25" customHeight="1" x14ac:dyDescent="0.25">
      <c r="C580" s="26"/>
    </row>
    <row r="581" spans="3:3" ht="14.25" customHeight="1" x14ac:dyDescent="0.25">
      <c r="C581" s="26"/>
    </row>
    <row r="582" spans="3:3" ht="14.25" customHeight="1" x14ac:dyDescent="0.25">
      <c r="C582" s="26"/>
    </row>
    <row r="583" spans="3:3" ht="14.25" customHeight="1" x14ac:dyDescent="0.25">
      <c r="C583" s="26"/>
    </row>
    <row r="584" spans="3:3" ht="14.25" customHeight="1" x14ac:dyDescent="0.25">
      <c r="C584" s="26"/>
    </row>
    <row r="585" spans="3:3" ht="14.25" customHeight="1" x14ac:dyDescent="0.25">
      <c r="C585" s="26"/>
    </row>
    <row r="586" spans="3:3" ht="14.25" customHeight="1" x14ac:dyDescent="0.25">
      <c r="C586" s="26"/>
    </row>
    <row r="587" spans="3:3" ht="14.25" customHeight="1" x14ac:dyDescent="0.25">
      <c r="C587" s="26"/>
    </row>
    <row r="588" spans="3:3" ht="14.25" customHeight="1" x14ac:dyDescent="0.25">
      <c r="C588" s="26"/>
    </row>
    <row r="589" spans="3:3" ht="14.25" customHeight="1" x14ac:dyDescent="0.25">
      <c r="C589" s="26"/>
    </row>
    <row r="590" spans="3:3" ht="14.25" customHeight="1" x14ac:dyDescent="0.25">
      <c r="C590" s="26"/>
    </row>
    <row r="591" spans="3:3" ht="14.25" customHeight="1" x14ac:dyDescent="0.25">
      <c r="C591" s="26"/>
    </row>
    <row r="592" spans="3:3" ht="14.25" customHeight="1" x14ac:dyDescent="0.25">
      <c r="C592" s="26"/>
    </row>
    <row r="593" spans="3:3" ht="14.25" customHeight="1" x14ac:dyDescent="0.25">
      <c r="C593" s="26"/>
    </row>
    <row r="594" spans="3:3" ht="14.25" customHeight="1" x14ac:dyDescent="0.25">
      <c r="C594" s="26"/>
    </row>
    <row r="595" spans="3:3" ht="14.25" customHeight="1" x14ac:dyDescent="0.25">
      <c r="C595" s="26"/>
    </row>
    <row r="596" spans="3:3" ht="14.25" customHeight="1" x14ac:dyDescent="0.25">
      <c r="C596" s="26"/>
    </row>
    <row r="597" spans="3:3" ht="14.25" customHeight="1" x14ac:dyDescent="0.25">
      <c r="C597" s="26"/>
    </row>
    <row r="598" spans="3:3" ht="14.25" customHeight="1" x14ac:dyDescent="0.25">
      <c r="C598" s="26"/>
    </row>
    <row r="599" spans="3:3" ht="14.25" customHeight="1" x14ac:dyDescent="0.25">
      <c r="C599" s="26"/>
    </row>
    <row r="600" spans="3:3" ht="14.25" customHeight="1" x14ac:dyDescent="0.25">
      <c r="C600" s="26"/>
    </row>
    <row r="601" spans="3:3" ht="14.25" customHeight="1" x14ac:dyDescent="0.25">
      <c r="C601" s="26"/>
    </row>
    <row r="602" spans="3:3" ht="14.25" customHeight="1" x14ac:dyDescent="0.25">
      <c r="C602" s="26"/>
    </row>
    <row r="603" spans="3:3" ht="14.25" customHeight="1" x14ac:dyDescent="0.25">
      <c r="C603" s="26"/>
    </row>
    <row r="604" spans="3:3" ht="14.25" customHeight="1" x14ac:dyDescent="0.25">
      <c r="C604" s="26"/>
    </row>
    <row r="605" spans="3:3" ht="14.25" customHeight="1" x14ac:dyDescent="0.25">
      <c r="C605" s="26"/>
    </row>
    <row r="606" spans="3:3" ht="14.25" customHeight="1" x14ac:dyDescent="0.25">
      <c r="C606" s="26"/>
    </row>
    <row r="607" spans="3:3" ht="14.25" customHeight="1" x14ac:dyDescent="0.25">
      <c r="C607" s="26"/>
    </row>
    <row r="608" spans="3:3" ht="14.25" customHeight="1" x14ac:dyDescent="0.25">
      <c r="C608" s="26"/>
    </row>
    <row r="609" spans="3:3" ht="14.25" customHeight="1" x14ac:dyDescent="0.25">
      <c r="C609" s="26"/>
    </row>
    <row r="610" spans="3:3" ht="14.25" customHeight="1" x14ac:dyDescent="0.25">
      <c r="C610" s="26"/>
    </row>
    <row r="611" spans="3:3" ht="14.25" customHeight="1" x14ac:dyDescent="0.25">
      <c r="C611" s="26"/>
    </row>
    <row r="612" spans="3:3" ht="14.25" customHeight="1" x14ac:dyDescent="0.25">
      <c r="C612" s="26"/>
    </row>
    <row r="613" spans="3:3" ht="14.25" customHeight="1" x14ac:dyDescent="0.25">
      <c r="C613" s="26"/>
    </row>
    <row r="614" spans="3:3" ht="14.25" customHeight="1" x14ac:dyDescent="0.25">
      <c r="C614" s="26"/>
    </row>
    <row r="615" spans="3:3" ht="14.25" customHeight="1" x14ac:dyDescent="0.25">
      <c r="C615" s="26"/>
    </row>
    <row r="616" spans="3:3" ht="14.25" customHeight="1" x14ac:dyDescent="0.25">
      <c r="C616" s="26"/>
    </row>
    <row r="617" spans="3:3" ht="14.25" customHeight="1" x14ac:dyDescent="0.25">
      <c r="C617" s="26"/>
    </row>
    <row r="618" spans="3:3" ht="14.25" customHeight="1" x14ac:dyDescent="0.25">
      <c r="C618" s="26"/>
    </row>
    <row r="619" spans="3:3" ht="14.25" customHeight="1" x14ac:dyDescent="0.25">
      <c r="C619" s="26"/>
    </row>
    <row r="620" spans="3:3" ht="14.25" customHeight="1" x14ac:dyDescent="0.25">
      <c r="C620" s="26"/>
    </row>
    <row r="621" spans="3:3" ht="14.25" customHeight="1" x14ac:dyDescent="0.25">
      <c r="C621" s="26"/>
    </row>
    <row r="622" spans="3:3" ht="14.25" customHeight="1" x14ac:dyDescent="0.25">
      <c r="C622" s="26"/>
    </row>
    <row r="623" spans="3:3" ht="14.25" customHeight="1" x14ac:dyDescent="0.25">
      <c r="C623" s="26"/>
    </row>
    <row r="624" spans="3:3" ht="14.25" customHeight="1" x14ac:dyDescent="0.25">
      <c r="C624" s="26"/>
    </row>
    <row r="625" spans="3:3" ht="14.25" customHeight="1" x14ac:dyDescent="0.25">
      <c r="C625" s="26"/>
    </row>
    <row r="626" spans="3:3" ht="14.25" customHeight="1" x14ac:dyDescent="0.25">
      <c r="C626" s="26"/>
    </row>
    <row r="627" spans="3:3" ht="14.25" customHeight="1" x14ac:dyDescent="0.25">
      <c r="C627" s="26"/>
    </row>
    <row r="628" spans="3:3" ht="14.25" customHeight="1" x14ac:dyDescent="0.25">
      <c r="C628" s="26"/>
    </row>
    <row r="629" spans="3:3" ht="14.25" customHeight="1" x14ac:dyDescent="0.25">
      <c r="C629" s="26"/>
    </row>
    <row r="630" spans="3:3" ht="14.25" customHeight="1" x14ac:dyDescent="0.25">
      <c r="C630" s="26"/>
    </row>
    <row r="631" spans="3:3" ht="14.25" customHeight="1" x14ac:dyDescent="0.25">
      <c r="C631" s="26"/>
    </row>
    <row r="632" spans="3:3" ht="14.25" customHeight="1" x14ac:dyDescent="0.25">
      <c r="C632" s="26"/>
    </row>
    <row r="633" spans="3:3" ht="14.25" customHeight="1" x14ac:dyDescent="0.25">
      <c r="C633" s="26"/>
    </row>
    <row r="634" spans="3:3" ht="14.25" customHeight="1" x14ac:dyDescent="0.25">
      <c r="C634" s="26"/>
    </row>
    <row r="635" spans="3:3" ht="14.25" customHeight="1" x14ac:dyDescent="0.25">
      <c r="C635" s="26"/>
    </row>
    <row r="636" spans="3:3" ht="14.25" customHeight="1" x14ac:dyDescent="0.25">
      <c r="C636" s="26"/>
    </row>
    <row r="637" spans="3:3" ht="14.25" customHeight="1" x14ac:dyDescent="0.25">
      <c r="C637" s="26"/>
    </row>
    <row r="638" spans="3:3" ht="14.25" customHeight="1" x14ac:dyDescent="0.25">
      <c r="C638" s="26"/>
    </row>
    <row r="639" spans="3:3" ht="14.25" customHeight="1" x14ac:dyDescent="0.25">
      <c r="C639" s="26"/>
    </row>
    <row r="640" spans="3:3" ht="14.25" customHeight="1" x14ac:dyDescent="0.25">
      <c r="C640" s="26"/>
    </row>
    <row r="641" spans="3:3" ht="14.25" customHeight="1" x14ac:dyDescent="0.25">
      <c r="C641" s="26"/>
    </row>
    <row r="642" spans="3:3" ht="14.25" customHeight="1" x14ac:dyDescent="0.25">
      <c r="C642" s="26"/>
    </row>
    <row r="643" spans="3:3" ht="14.25" customHeight="1" x14ac:dyDescent="0.25">
      <c r="C643" s="26"/>
    </row>
    <row r="644" spans="3:3" ht="14.25" customHeight="1" x14ac:dyDescent="0.25">
      <c r="C644" s="26"/>
    </row>
    <row r="645" spans="3:3" ht="14.25" customHeight="1" x14ac:dyDescent="0.25">
      <c r="C645" s="26"/>
    </row>
    <row r="646" spans="3:3" ht="14.25" customHeight="1" x14ac:dyDescent="0.25">
      <c r="C646" s="26"/>
    </row>
    <row r="647" spans="3:3" ht="14.25" customHeight="1" x14ac:dyDescent="0.25">
      <c r="C647" s="26"/>
    </row>
    <row r="648" spans="3:3" ht="14.25" customHeight="1" x14ac:dyDescent="0.25">
      <c r="C648" s="26"/>
    </row>
    <row r="649" spans="3:3" ht="14.25" customHeight="1" x14ac:dyDescent="0.25">
      <c r="C649" s="26"/>
    </row>
    <row r="650" spans="3:3" ht="14.25" customHeight="1" x14ac:dyDescent="0.25">
      <c r="C650" s="26"/>
    </row>
    <row r="651" spans="3:3" ht="14.25" customHeight="1" x14ac:dyDescent="0.25">
      <c r="C651" s="26"/>
    </row>
    <row r="652" spans="3:3" ht="14.25" customHeight="1" x14ac:dyDescent="0.25">
      <c r="C652" s="26"/>
    </row>
    <row r="653" spans="3:3" ht="14.25" customHeight="1" x14ac:dyDescent="0.25">
      <c r="C653" s="26"/>
    </row>
    <row r="654" spans="3:3" ht="14.25" customHeight="1" x14ac:dyDescent="0.25">
      <c r="C654" s="26"/>
    </row>
    <row r="655" spans="3:3" ht="14.25" customHeight="1" x14ac:dyDescent="0.25">
      <c r="C655" s="26"/>
    </row>
    <row r="656" spans="3:3" ht="14.25" customHeight="1" x14ac:dyDescent="0.25">
      <c r="C656" s="26"/>
    </row>
    <row r="657" spans="3:3" ht="14.25" customHeight="1" x14ac:dyDescent="0.25">
      <c r="C657" s="26"/>
    </row>
    <row r="658" spans="3:3" ht="14.25" customHeight="1" x14ac:dyDescent="0.25">
      <c r="C658" s="26"/>
    </row>
    <row r="659" spans="3:3" ht="14.25" customHeight="1" x14ac:dyDescent="0.25">
      <c r="C659" s="26"/>
    </row>
    <row r="660" spans="3:3" ht="14.25" customHeight="1" x14ac:dyDescent="0.25">
      <c r="C660" s="26"/>
    </row>
    <row r="661" spans="3:3" ht="14.25" customHeight="1" x14ac:dyDescent="0.25">
      <c r="C661" s="26"/>
    </row>
    <row r="662" spans="3:3" ht="14.25" customHeight="1" x14ac:dyDescent="0.25">
      <c r="C662" s="26"/>
    </row>
    <row r="663" spans="3:3" ht="14.25" customHeight="1" x14ac:dyDescent="0.25">
      <c r="C663" s="26"/>
    </row>
    <row r="664" spans="3:3" ht="14.25" customHeight="1" x14ac:dyDescent="0.25">
      <c r="C664" s="26"/>
    </row>
    <row r="665" spans="3:3" ht="14.25" customHeight="1" x14ac:dyDescent="0.25">
      <c r="C665" s="26"/>
    </row>
    <row r="666" spans="3:3" ht="14.25" customHeight="1" x14ac:dyDescent="0.25">
      <c r="C666" s="26"/>
    </row>
    <row r="667" spans="3:3" ht="14.25" customHeight="1" x14ac:dyDescent="0.25">
      <c r="C667" s="26"/>
    </row>
    <row r="668" spans="3:3" ht="14.25" customHeight="1" x14ac:dyDescent="0.25">
      <c r="C668" s="26"/>
    </row>
    <row r="669" spans="3:3" ht="14.25" customHeight="1" x14ac:dyDescent="0.25">
      <c r="C669" s="26"/>
    </row>
    <row r="670" spans="3:3" ht="14.25" customHeight="1" x14ac:dyDescent="0.25">
      <c r="C670" s="26"/>
    </row>
    <row r="671" spans="3:3" ht="14.25" customHeight="1" x14ac:dyDescent="0.25">
      <c r="C671" s="26"/>
    </row>
    <row r="672" spans="3:3" ht="14.25" customHeight="1" x14ac:dyDescent="0.25">
      <c r="C672" s="26"/>
    </row>
    <row r="673" spans="3:3" ht="14.25" customHeight="1" x14ac:dyDescent="0.25">
      <c r="C673" s="26"/>
    </row>
    <row r="674" spans="3:3" ht="14.25" customHeight="1" x14ac:dyDescent="0.25">
      <c r="C674" s="26"/>
    </row>
    <row r="675" spans="3:3" ht="14.25" customHeight="1" x14ac:dyDescent="0.25">
      <c r="C675" s="26"/>
    </row>
    <row r="676" spans="3:3" ht="14.25" customHeight="1" x14ac:dyDescent="0.25">
      <c r="C676" s="26"/>
    </row>
    <row r="677" spans="3:3" ht="14.25" customHeight="1" x14ac:dyDescent="0.25">
      <c r="C677" s="26"/>
    </row>
    <row r="678" spans="3:3" ht="14.25" customHeight="1" x14ac:dyDescent="0.25">
      <c r="C678" s="26"/>
    </row>
    <row r="679" spans="3:3" ht="14.25" customHeight="1" x14ac:dyDescent="0.25">
      <c r="C679" s="26"/>
    </row>
    <row r="680" spans="3:3" ht="14.25" customHeight="1" x14ac:dyDescent="0.25">
      <c r="C680" s="26"/>
    </row>
    <row r="681" spans="3:3" ht="14.25" customHeight="1" x14ac:dyDescent="0.25">
      <c r="C681" s="26"/>
    </row>
    <row r="682" spans="3:3" ht="14.25" customHeight="1" x14ac:dyDescent="0.25">
      <c r="C682" s="26"/>
    </row>
    <row r="683" spans="3:3" ht="14.25" customHeight="1" x14ac:dyDescent="0.25">
      <c r="C683" s="26"/>
    </row>
    <row r="684" spans="3:3" ht="14.25" customHeight="1" x14ac:dyDescent="0.25">
      <c r="C684" s="26"/>
    </row>
    <row r="685" spans="3:3" ht="14.25" customHeight="1" x14ac:dyDescent="0.25">
      <c r="C685" s="26"/>
    </row>
    <row r="686" spans="3:3" ht="14.25" customHeight="1" x14ac:dyDescent="0.25">
      <c r="C686" s="26"/>
    </row>
    <row r="687" spans="3:3" ht="14.25" customHeight="1" x14ac:dyDescent="0.25">
      <c r="C687" s="26"/>
    </row>
    <row r="688" spans="3:3" ht="14.25" customHeight="1" x14ac:dyDescent="0.25">
      <c r="C688" s="26"/>
    </row>
    <row r="689" spans="3:3" ht="14.25" customHeight="1" x14ac:dyDescent="0.25">
      <c r="C689" s="26"/>
    </row>
    <row r="690" spans="3:3" ht="14.25" customHeight="1" x14ac:dyDescent="0.25">
      <c r="C690" s="26"/>
    </row>
    <row r="691" spans="3:3" ht="14.25" customHeight="1" x14ac:dyDescent="0.25">
      <c r="C691" s="26"/>
    </row>
    <row r="692" spans="3:3" ht="14.25" customHeight="1" x14ac:dyDescent="0.25">
      <c r="C692" s="26"/>
    </row>
    <row r="693" spans="3:3" ht="14.25" customHeight="1" x14ac:dyDescent="0.25">
      <c r="C693" s="26"/>
    </row>
    <row r="694" spans="3:3" ht="14.25" customHeight="1" x14ac:dyDescent="0.25">
      <c r="C694" s="26"/>
    </row>
    <row r="695" spans="3:3" ht="14.25" customHeight="1" x14ac:dyDescent="0.25">
      <c r="C695" s="26"/>
    </row>
    <row r="696" spans="3:3" ht="14.25" customHeight="1" x14ac:dyDescent="0.25">
      <c r="C696" s="26"/>
    </row>
    <row r="697" spans="3:3" ht="14.25" customHeight="1" x14ac:dyDescent="0.25">
      <c r="C697" s="26"/>
    </row>
    <row r="698" spans="3:3" ht="14.25" customHeight="1" x14ac:dyDescent="0.25">
      <c r="C698" s="26"/>
    </row>
    <row r="699" spans="3:3" ht="14.25" customHeight="1" x14ac:dyDescent="0.25">
      <c r="C699" s="26"/>
    </row>
    <row r="700" spans="3:3" ht="14.25" customHeight="1" x14ac:dyDescent="0.25">
      <c r="C700" s="26"/>
    </row>
    <row r="701" spans="3:3" ht="14.25" customHeight="1" x14ac:dyDescent="0.25">
      <c r="C701" s="26"/>
    </row>
    <row r="702" spans="3:3" ht="14.25" customHeight="1" x14ac:dyDescent="0.25">
      <c r="C702" s="26"/>
    </row>
    <row r="703" spans="3:3" ht="14.25" customHeight="1" x14ac:dyDescent="0.25">
      <c r="C703" s="26"/>
    </row>
    <row r="704" spans="3:3" ht="14.25" customHeight="1" x14ac:dyDescent="0.25">
      <c r="C704" s="26"/>
    </row>
    <row r="705" spans="3:3" ht="14.25" customHeight="1" x14ac:dyDescent="0.25">
      <c r="C705" s="26"/>
    </row>
    <row r="706" spans="3:3" ht="14.25" customHeight="1" x14ac:dyDescent="0.25">
      <c r="C706" s="26"/>
    </row>
    <row r="707" spans="3:3" ht="14.25" customHeight="1" x14ac:dyDescent="0.25">
      <c r="C707" s="26"/>
    </row>
    <row r="708" spans="3:3" ht="14.25" customHeight="1" x14ac:dyDescent="0.25">
      <c r="C708" s="26"/>
    </row>
    <row r="709" spans="3:3" ht="14.25" customHeight="1" x14ac:dyDescent="0.25">
      <c r="C709" s="26"/>
    </row>
    <row r="710" spans="3:3" ht="14.25" customHeight="1" x14ac:dyDescent="0.25">
      <c r="C710" s="26"/>
    </row>
    <row r="711" spans="3:3" ht="14.25" customHeight="1" x14ac:dyDescent="0.25">
      <c r="C711" s="26"/>
    </row>
    <row r="712" spans="3:3" ht="14.25" customHeight="1" x14ac:dyDescent="0.25">
      <c r="C712" s="26"/>
    </row>
    <row r="713" spans="3:3" ht="14.25" customHeight="1" x14ac:dyDescent="0.25">
      <c r="C713" s="26"/>
    </row>
    <row r="714" spans="3:3" ht="14.25" customHeight="1" x14ac:dyDescent="0.25">
      <c r="C714" s="26"/>
    </row>
    <row r="715" spans="3:3" ht="14.25" customHeight="1" x14ac:dyDescent="0.25">
      <c r="C715" s="26"/>
    </row>
    <row r="716" spans="3:3" ht="14.25" customHeight="1" x14ac:dyDescent="0.25">
      <c r="C716" s="26"/>
    </row>
    <row r="717" spans="3:3" ht="14.25" customHeight="1" x14ac:dyDescent="0.25">
      <c r="C717" s="26"/>
    </row>
    <row r="718" spans="3:3" ht="14.25" customHeight="1" x14ac:dyDescent="0.25">
      <c r="C718" s="26"/>
    </row>
    <row r="719" spans="3:3" ht="14.25" customHeight="1" x14ac:dyDescent="0.25">
      <c r="C719" s="26"/>
    </row>
    <row r="720" spans="3:3" ht="14.25" customHeight="1" x14ac:dyDescent="0.25">
      <c r="C720" s="26"/>
    </row>
    <row r="721" spans="3:3" ht="14.25" customHeight="1" x14ac:dyDescent="0.25">
      <c r="C721" s="26"/>
    </row>
    <row r="722" spans="3:3" ht="14.25" customHeight="1" x14ac:dyDescent="0.25">
      <c r="C722" s="26"/>
    </row>
    <row r="723" spans="3:3" ht="14.25" customHeight="1" x14ac:dyDescent="0.25">
      <c r="C723" s="26"/>
    </row>
    <row r="724" spans="3:3" ht="14.25" customHeight="1" x14ac:dyDescent="0.25">
      <c r="C724" s="26"/>
    </row>
    <row r="725" spans="3:3" ht="14.25" customHeight="1" x14ac:dyDescent="0.25">
      <c r="C725" s="26"/>
    </row>
    <row r="726" spans="3:3" ht="14.25" customHeight="1" x14ac:dyDescent="0.25">
      <c r="C726" s="26"/>
    </row>
    <row r="727" spans="3:3" ht="14.25" customHeight="1" x14ac:dyDescent="0.25">
      <c r="C727" s="26"/>
    </row>
    <row r="728" spans="3:3" ht="14.25" customHeight="1" x14ac:dyDescent="0.25">
      <c r="C728" s="26"/>
    </row>
    <row r="729" spans="3:3" ht="14.25" customHeight="1" x14ac:dyDescent="0.25">
      <c r="C729" s="26"/>
    </row>
    <row r="730" spans="3:3" ht="14.25" customHeight="1" x14ac:dyDescent="0.25">
      <c r="C730" s="26"/>
    </row>
    <row r="731" spans="3:3" ht="14.25" customHeight="1" x14ac:dyDescent="0.25">
      <c r="C731" s="26"/>
    </row>
    <row r="732" spans="3:3" ht="14.25" customHeight="1" x14ac:dyDescent="0.25">
      <c r="C732" s="26"/>
    </row>
    <row r="733" spans="3:3" ht="14.25" customHeight="1" x14ac:dyDescent="0.25">
      <c r="C733" s="26"/>
    </row>
    <row r="734" spans="3:3" ht="14.25" customHeight="1" x14ac:dyDescent="0.25">
      <c r="C734" s="26"/>
    </row>
    <row r="735" spans="3:3" ht="14.25" customHeight="1" x14ac:dyDescent="0.25">
      <c r="C735" s="26"/>
    </row>
    <row r="736" spans="3:3" ht="14.25" customHeight="1" x14ac:dyDescent="0.25">
      <c r="C736" s="26"/>
    </row>
    <row r="737" spans="3:3" ht="14.25" customHeight="1" x14ac:dyDescent="0.25">
      <c r="C737" s="26"/>
    </row>
    <row r="738" spans="3:3" ht="14.25" customHeight="1" x14ac:dyDescent="0.25">
      <c r="C738" s="26"/>
    </row>
    <row r="739" spans="3:3" ht="14.25" customHeight="1" x14ac:dyDescent="0.25">
      <c r="C739" s="26"/>
    </row>
    <row r="740" spans="3:3" ht="14.25" customHeight="1" x14ac:dyDescent="0.25">
      <c r="C740" s="26"/>
    </row>
    <row r="741" spans="3:3" ht="14.25" customHeight="1" x14ac:dyDescent="0.25">
      <c r="C741" s="26"/>
    </row>
    <row r="742" spans="3:3" ht="14.25" customHeight="1" x14ac:dyDescent="0.25">
      <c r="C742" s="26"/>
    </row>
    <row r="743" spans="3:3" ht="14.25" customHeight="1" x14ac:dyDescent="0.25">
      <c r="C743" s="26"/>
    </row>
    <row r="744" spans="3:3" ht="14.25" customHeight="1" x14ac:dyDescent="0.25">
      <c r="C744" s="26"/>
    </row>
    <row r="745" spans="3:3" ht="14.25" customHeight="1" x14ac:dyDescent="0.25">
      <c r="C745" s="26"/>
    </row>
    <row r="746" spans="3:3" ht="14.25" customHeight="1" x14ac:dyDescent="0.25">
      <c r="C746" s="26"/>
    </row>
    <row r="747" spans="3:3" ht="14.25" customHeight="1" x14ac:dyDescent="0.25">
      <c r="C747" s="26"/>
    </row>
    <row r="748" spans="3:3" ht="14.25" customHeight="1" x14ac:dyDescent="0.25">
      <c r="C748" s="26"/>
    </row>
    <row r="749" spans="3:3" ht="14.25" customHeight="1" x14ac:dyDescent="0.25">
      <c r="C749" s="26"/>
    </row>
    <row r="750" spans="3:3" ht="14.25" customHeight="1" x14ac:dyDescent="0.25">
      <c r="C750" s="26"/>
    </row>
    <row r="751" spans="3:3" ht="14.25" customHeight="1" x14ac:dyDescent="0.25">
      <c r="C751" s="26"/>
    </row>
    <row r="752" spans="3:3" ht="14.25" customHeight="1" x14ac:dyDescent="0.25">
      <c r="C752" s="26"/>
    </row>
    <row r="753" spans="3:3" ht="14.25" customHeight="1" x14ac:dyDescent="0.25">
      <c r="C753" s="26"/>
    </row>
    <row r="754" spans="3:3" ht="14.25" customHeight="1" x14ac:dyDescent="0.25">
      <c r="C754" s="26"/>
    </row>
    <row r="755" spans="3:3" ht="14.25" customHeight="1" x14ac:dyDescent="0.25">
      <c r="C755" s="26"/>
    </row>
    <row r="756" spans="3:3" ht="14.25" customHeight="1" x14ac:dyDescent="0.25">
      <c r="C756" s="26"/>
    </row>
    <row r="757" spans="3:3" ht="14.25" customHeight="1" x14ac:dyDescent="0.25">
      <c r="C757" s="26"/>
    </row>
    <row r="758" spans="3:3" ht="14.25" customHeight="1" x14ac:dyDescent="0.25">
      <c r="C758" s="26"/>
    </row>
    <row r="759" spans="3:3" ht="14.25" customHeight="1" x14ac:dyDescent="0.25">
      <c r="C759" s="26"/>
    </row>
    <row r="760" spans="3:3" ht="14.25" customHeight="1" x14ac:dyDescent="0.25">
      <c r="C760" s="26"/>
    </row>
    <row r="761" spans="3:3" ht="14.25" customHeight="1" x14ac:dyDescent="0.25">
      <c r="C761" s="26"/>
    </row>
    <row r="762" spans="3:3" ht="14.25" customHeight="1" x14ac:dyDescent="0.25">
      <c r="C762" s="26"/>
    </row>
    <row r="763" spans="3:3" ht="14.25" customHeight="1" x14ac:dyDescent="0.25">
      <c r="C763" s="26"/>
    </row>
    <row r="764" spans="3:3" ht="14.25" customHeight="1" x14ac:dyDescent="0.25">
      <c r="C764" s="26"/>
    </row>
    <row r="765" spans="3:3" ht="14.25" customHeight="1" x14ac:dyDescent="0.25">
      <c r="C765" s="26"/>
    </row>
    <row r="766" spans="3:3" ht="14.25" customHeight="1" x14ac:dyDescent="0.25">
      <c r="C766" s="26"/>
    </row>
    <row r="767" spans="3:3" ht="14.25" customHeight="1" x14ac:dyDescent="0.25">
      <c r="C767" s="26"/>
    </row>
    <row r="768" spans="3:3" ht="14.25" customHeight="1" x14ac:dyDescent="0.25">
      <c r="C768" s="26"/>
    </row>
    <row r="769" spans="3:3" ht="14.25" customHeight="1" x14ac:dyDescent="0.25">
      <c r="C769" s="26"/>
    </row>
    <row r="770" spans="3:3" ht="14.25" customHeight="1" x14ac:dyDescent="0.25">
      <c r="C770" s="26"/>
    </row>
    <row r="771" spans="3:3" ht="14.25" customHeight="1" x14ac:dyDescent="0.25">
      <c r="C771" s="26"/>
    </row>
    <row r="772" spans="3:3" ht="14.25" customHeight="1" x14ac:dyDescent="0.25">
      <c r="C772" s="26"/>
    </row>
    <row r="773" spans="3:3" ht="14.25" customHeight="1" x14ac:dyDescent="0.25">
      <c r="C773" s="26"/>
    </row>
    <row r="774" spans="3:3" ht="14.25" customHeight="1" x14ac:dyDescent="0.25">
      <c r="C774" s="26"/>
    </row>
    <row r="775" spans="3:3" ht="14.25" customHeight="1" x14ac:dyDescent="0.25">
      <c r="C775" s="26"/>
    </row>
    <row r="776" spans="3:3" ht="14.25" customHeight="1" x14ac:dyDescent="0.25">
      <c r="C776" s="26"/>
    </row>
    <row r="777" spans="3:3" ht="14.25" customHeight="1" x14ac:dyDescent="0.25">
      <c r="C777" s="26"/>
    </row>
    <row r="778" spans="3:3" ht="14.25" customHeight="1" x14ac:dyDescent="0.25">
      <c r="C778" s="26"/>
    </row>
    <row r="779" spans="3:3" ht="14.25" customHeight="1" x14ac:dyDescent="0.25">
      <c r="C779" s="26"/>
    </row>
    <row r="780" spans="3:3" ht="14.25" customHeight="1" x14ac:dyDescent="0.25">
      <c r="C780" s="26"/>
    </row>
    <row r="781" spans="3:3" ht="14.25" customHeight="1" x14ac:dyDescent="0.25">
      <c r="C781" s="26"/>
    </row>
    <row r="782" spans="3:3" ht="14.25" customHeight="1" x14ac:dyDescent="0.25">
      <c r="C782" s="26"/>
    </row>
    <row r="783" spans="3:3" ht="14.25" customHeight="1" x14ac:dyDescent="0.25">
      <c r="C783" s="26"/>
    </row>
    <row r="784" spans="3:3" ht="14.25" customHeight="1" x14ac:dyDescent="0.25">
      <c r="C784" s="26"/>
    </row>
    <row r="785" spans="3:3" ht="14.25" customHeight="1" x14ac:dyDescent="0.25">
      <c r="C785" s="26"/>
    </row>
    <row r="786" spans="3:3" ht="14.25" customHeight="1" x14ac:dyDescent="0.25">
      <c r="C786" s="26"/>
    </row>
    <row r="787" spans="3:3" ht="14.25" customHeight="1" x14ac:dyDescent="0.25">
      <c r="C787" s="26"/>
    </row>
    <row r="788" spans="3:3" ht="14.25" customHeight="1" x14ac:dyDescent="0.25">
      <c r="C788" s="26"/>
    </row>
    <row r="789" spans="3:3" ht="14.25" customHeight="1" x14ac:dyDescent="0.25">
      <c r="C789" s="26"/>
    </row>
    <row r="790" spans="3:3" ht="14.25" customHeight="1" x14ac:dyDescent="0.25">
      <c r="C790" s="26"/>
    </row>
    <row r="791" spans="3:3" ht="14.25" customHeight="1" x14ac:dyDescent="0.25">
      <c r="C791" s="26"/>
    </row>
    <row r="792" spans="3:3" ht="14.25" customHeight="1" x14ac:dyDescent="0.25">
      <c r="C792" s="26"/>
    </row>
    <row r="793" spans="3:3" ht="14.25" customHeight="1" x14ac:dyDescent="0.25">
      <c r="C793" s="26"/>
    </row>
    <row r="794" spans="3:3" ht="14.25" customHeight="1" x14ac:dyDescent="0.25">
      <c r="C794" s="26"/>
    </row>
    <row r="795" spans="3:3" ht="14.25" customHeight="1" x14ac:dyDescent="0.25">
      <c r="C795" s="26"/>
    </row>
    <row r="796" spans="3:3" ht="14.25" customHeight="1" x14ac:dyDescent="0.25">
      <c r="C796" s="26"/>
    </row>
    <row r="797" spans="3:3" ht="14.25" customHeight="1" x14ac:dyDescent="0.25">
      <c r="C797" s="26"/>
    </row>
    <row r="798" spans="3:3" ht="14.25" customHeight="1" x14ac:dyDescent="0.25">
      <c r="C798" s="26"/>
    </row>
    <row r="799" spans="3:3" ht="14.25" customHeight="1" x14ac:dyDescent="0.25">
      <c r="C799" s="26"/>
    </row>
    <row r="800" spans="3:3" ht="14.25" customHeight="1" x14ac:dyDescent="0.25">
      <c r="C800" s="26"/>
    </row>
    <row r="801" spans="3:3" ht="14.25" customHeight="1" x14ac:dyDescent="0.25">
      <c r="C801" s="26"/>
    </row>
    <row r="802" spans="3:3" ht="14.25" customHeight="1" x14ac:dyDescent="0.25">
      <c r="C802" s="26"/>
    </row>
    <row r="803" spans="3:3" ht="14.25" customHeight="1" x14ac:dyDescent="0.25">
      <c r="C803" s="26"/>
    </row>
    <row r="804" spans="3:3" ht="14.25" customHeight="1" x14ac:dyDescent="0.25">
      <c r="C804" s="26"/>
    </row>
    <row r="805" spans="3:3" ht="14.25" customHeight="1" x14ac:dyDescent="0.25">
      <c r="C805" s="26"/>
    </row>
    <row r="806" spans="3:3" ht="14.25" customHeight="1" x14ac:dyDescent="0.25">
      <c r="C806" s="26"/>
    </row>
    <row r="807" spans="3:3" ht="14.25" customHeight="1" x14ac:dyDescent="0.25">
      <c r="C807" s="26"/>
    </row>
    <row r="808" spans="3:3" ht="14.25" customHeight="1" x14ac:dyDescent="0.25">
      <c r="C808" s="26"/>
    </row>
    <row r="809" spans="3:3" ht="14.25" customHeight="1" x14ac:dyDescent="0.25">
      <c r="C809" s="26"/>
    </row>
    <row r="810" spans="3:3" ht="14.25" customHeight="1" x14ac:dyDescent="0.25">
      <c r="C810" s="26"/>
    </row>
    <row r="811" spans="3:3" ht="14.25" customHeight="1" x14ac:dyDescent="0.25">
      <c r="C811" s="26"/>
    </row>
    <row r="812" spans="3:3" ht="14.25" customHeight="1" x14ac:dyDescent="0.25">
      <c r="C812" s="26"/>
    </row>
    <row r="813" spans="3:3" ht="14.25" customHeight="1" x14ac:dyDescent="0.25">
      <c r="C813" s="26"/>
    </row>
    <row r="814" spans="3:3" ht="14.25" customHeight="1" x14ac:dyDescent="0.25">
      <c r="C814" s="26"/>
    </row>
    <row r="815" spans="3:3" ht="14.25" customHeight="1" x14ac:dyDescent="0.25">
      <c r="C815" s="26"/>
    </row>
    <row r="816" spans="3:3" ht="14.25" customHeight="1" x14ac:dyDescent="0.25">
      <c r="C816" s="26"/>
    </row>
    <row r="817" spans="3:3" ht="14.25" customHeight="1" x14ac:dyDescent="0.25">
      <c r="C817" s="26"/>
    </row>
    <row r="818" spans="3:3" ht="14.25" customHeight="1" x14ac:dyDescent="0.25">
      <c r="C818" s="26"/>
    </row>
    <row r="819" spans="3:3" ht="14.25" customHeight="1" x14ac:dyDescent="0.25">
      <c r="C819" s="26"/>
    </row>
    <row r="820" spans="3:3" ht="14.25" customHeight="1" x14ac:dyDescent="0.25">
      <c r="C820" s="26"/>
    </row>
    <row r="821" spans="3:3" ht="14.25" customHeight="1" x14ac:dyDescent="0.25">
      <c r="C821" s="26"/>
    </row>
    <row r="822" spans="3:3" ht="14.25" customHeight="1" x14ac:dyDescent="0.25">
      <c r="C822" s="26"/>
    </row>
    <row r="823" spans="3:3" ht="14.25" customHeight="1" x14ac:dyDescent="0.25">
      <c r="C823" s="26"/>
    </row>
    <row r="824" spans="3:3" ht="14.25" customHeight="1" x14ac:dyDescent="0.25">
      <c r="C824" s="26"/>
    </row>
    <row r="825" spans="3:3" ht="14.25" customHeight="1" x14ac:dyDescent="0.25">
      <c r="C825" s="26"/>
    </row>
    <row r="826" spans="3:3" ht="14.25" customHeight="1" x14ac:dyDescent="0.25">
      <c r="C826" s="26"/>
    </row>
    <row r="827" spans="3:3" ht="14.25" customHeight="1" x14ac:dyDescent="0.25">
      <c r="C827" s="26"/>
    </row>
    <row r="828" spans="3:3" ht="14.25" customHeight="1" x14ac:dyDescent="0.25">
      <c r="C828" s="26"/>
    </row>
    <row r="829" spans="3:3" ht="14.25" customHeight="1" x14ac:dyDescent="0.25">
      <c r="C829" s="26"/>
    </row>
    <row r="830" spans="3:3" ht="14.25" customHeight="1" x14ac:dyDescent="0.25">
      <c r="C830" s="26"/>
    </row>
    <row r="831" spans="3:3" ht="14.25" customHeight="1" x14ac:dyDescent="0.25">
      <c r="C831" s="26"/>
    </row>
    <row r="832" spans="3:3" ht="14.25" customHeight="1" x14ac:dyDescent="0.25">
      <c r="C832" s="26"/>
    </row>
    <row r="833" spans="3:3" ht="14.25" customHeight="1" x14ac:dyDescent="0.25">
      <c r="C833" s="26"/>
    </row>
    <row r="834" spans="3:3" ht="14.25" customHeight="1" x14ac:dyDescent="0.25">
      <c r="C834" s="26"/>
    </row>
    <row r="835" spans="3:3" ht="14.25" customHeight="1" x14ac:dyDescent="0.25">
      <c r="C835" s="26"/>
    </row>
    <row r="836" spans="3:3" ht="14.25" customHeight="1" x14ac:dyDescent="0.25">
      <c r="C836" s="26"/>
    </row>
    <row r="837" spans="3:3" ht="14.25" customHeight="1" x14ac:dyDescent="0.25">
      <c r="C837" s="26"/>
    </row>
    <row r="838" spans="3:3" ht="14.25" customHeight="1" x14ac:dyDescent="0.25">
      <c r="C838" s="26"/>
    </row>
    <row r="839" spans="3:3" ht="14.25" customHeight="1" x14ac:dyDescent="0.25">
      <c r="C839" s="26"/>
    </row>
    <row r="840" spans="3:3" ht="14.25" customHeight="1" x14ac:dyDescent="0.25">
      <c r="C840" s="26"/>
    </row>
    <row r="841" spans="3:3" ht="14.25" customHeight="1" x14ac:dyDescent="0.25">
      <c r="C841" s="26"/>
    </row>
    <row r="842" spans="3:3" ht="14.25" customHeight="1" x14ac:dyDescent="0.25">
      <c r="C842" s="26"/>
    </row>
    <row r="843" spans="3:3" ht="14.25" customHeight="1" x14ac:dyDescent="0.25">
      <c r="C843" s="26"/>
    </row>
    <row r="844" spans="3:3" ht="14.25" customHeight="1" x14ac:dyDescent="0.25">
      <c r="C844" s="26"/>
    </row>
    <row r="845" spans="3:3" ht="14.25" customHeight="1" x14ac:dyDescent="0.25">
      <c r="C845" s="26"/>
    </row>
    <row r="846" spans="3:3" ht="14.25" customHeight="1" x14ac:dyDescent="0.25">
      <c r="C846" s="26"/>
    </row>
    <row r="847" spans="3:3" ht="14.25" customHeight="1" x14ac:dyDescent="0.25">
      <c r="C847" s="26"/>
    </row>
    <row r="848" spans="3:3" ht="14.25" customHeight="1" x14ac:dyDescent="0.25">
      <c r="C848" s="26"/>
    </row>
    <row r="849" spans="3:3" ht="14.25" customHeight="1" x14ac:dyDescent="0.25">
      <c r="C849" s="26"/>
    </row>
    <row r="850" spans="3:3" ht="14.25" customHeight="1" x14ac:dyDescent="0.25">
      <c r="C850" s="26"/>
    </row>
    <row r="851" spans="3:3" ht="14.25" customHeight="1" x14ac:dyDescent="0.25">
      <c r="C851" s="26"/>
    </row>
    <row r="852" spans="3:3" ht="14.25" customHeight="1" x14ac:dyDescent="0.25">
      <c r="C852" s="26"/>
    </row>
    <row r="853" spans="3:3" ht="14.25" customHeight="1" x14ac:dyDescent="0.25">
      <c r="C853" s="26"/>
    </row>
    <row r="854" spans="3:3" ht="14.25" customHeight="1" x14ac:dyDescent="0.25">
      <c r="C854" s="26"/>
    </row>
    <row r="855" spans="3:3" ht="14.25" customHeight="1" x14ac:dyDescent="0.25">
      <c r="C855" s="26"/>
    </row>
    <row r="856" spans="3:3" ht="14.25" customHeight="1" x14ac:dyDescent="0.25">
      <c r="C856" s="26"/>
    </row>
    <row r="857" spans="3:3" ht="14.25" customHeight="1" x14ac:dyDescent="0.25">
      <c r="C857" s="26"/>
    </row>
    <row r="858" spans="3:3" ht="14.25" customHeight="1" x14ac:dyDescent="0.25">
      <c r="C858" s="26"/>
    </row>
    <row r="859" spans="3:3" ht="14.25" customHeight="1" x14ac:dyDescent="0.25">
      <c r="C859" s="26"/>
    </row>
    <row r="860" spans="3:3" ht="14.25" customHeight="1" x14ac:dyDescent="0.25">
      <c r="C860" s="26"/>
    </row>
    <row r="861" spans="3:3" ht="14.25" customHeight="1" x14ac:dyDescent="0.25">
      <c r="C861" s="26"/>
    </row>
    <row r="862" spans="3:3" ht="14.25" customHeight="1" x14ac:dyDescent="0.25">
      <c r="C862" s="26"/>
    </row>
    <row r="863" spans="3:3" ht="14.25" customHeight="1" x14ac:dyDescent="0.25">
      <c r="C863" s="26"/>
    </row>
    <row r="864" spans="3:3" ht="14.25" customHeight="1" x14ac:dyDescent="0.25">
      <c r="C864" s="26"/>
    </row>
    <row r="865" spans="3:3" ht="14.25" customHeight="1" x14ac:dyDescent="0.25">
      <c r="C865" s="26"/>
    </row>
    <row r="866" spans="3:3" ht="14.25" customHeight="1" x14ac:dyDescent="0.25">
      <c r="C866" s="26"/>
    </row>
    <row r="867" spans="3:3" ht="14.25" customHeight="1" x14ac:dyDescent="0.25">
      <c r="C867" s="26"/>
    </row>
    <row r="868" spans="3:3" ht="14.25" customHeight="1" x14ac:dyDescent="0.25">
      <c r="C868" s="26"/>
    </row>
    <row r="869" spans="3:3" ht="14.25" customHeight="1" x14ac:dyDescent="0.25">
      <c r="C869" s="26"/>
    </row>
    <row r="870" spans="3:3" ht="14.25" customHeight="1" x14ac:dyDescent="0.25">
      <c r="C870" s="26"/>
    </row>
    <row r="871" spans="3:3" ht="14.25" customHeight="1" x14ac:dyDescent="0.25">
      <c r="C871" s="26"/>
    </row>
    <row r="872" spans="3:3" ht="14.25" customHeight="1" x14ac:dyDescent="0.25">
      <c r="C872" s="26"/>
    </row>
    <row r="873" spans="3:3" ht="14.25" customHeight="1" x14ac:dyDescent="0.25">
      <c r="C873" s="26"/>
    </row>
    <row r="874" spans="3:3" ht="14.25" customHeight="1" x14ac:dyDescent="0.25">
      <c r="C874" s="26"/>
    </row>
    <row r="875" spans="3:3" ht="14.25" customHeight="1" x14ac:dyDescent="0.25">
      <c r="C875" s="26"/>
    </row>
    <row r="876" spans="3:3" ht="14.25" customHeight="1" x14ac:dyDescent="0.25">
      <c r="C876" s="26"/>
    </row>
    <row r="877" spans="3:3" ht="14.25" customHeight="1" x14ac:dyDescent="0.25">
      <c r="C877" s="26"/>
    </row>
    <row r="878" spans="3:3" ht="14.25" customHeight="1" x14ac:dyDescent="0.25">
      <c r="C878" s="26"/>
    </row>
    <row r="879" spans="3:3" ht="14.25" customHeight="1" x14ac:dyDescent="0.25">
      <c r="C879" s="26"/>
    </row>
    <row r="880" spans="3:3" ht="14.25" customHeight="1" x14ac:dyDescent="0.25">
      <c r="C880" s="26"/>
    </row>
    <row r="881" spans="3:3" ht="14.25" customHeight="1" x14ac:dyDescent="0.25">
      <c r="C881" s="26"/>
    </row>
    <row r="882" spans="3:3" ht="14.25" customHeight="1" x14ac:dyDescent="0.25">
      <c r="C882" s="26"/>
    </row>
    <row r="883" spans="3:3" ht="14.25" customHeight="1" x14ac:dyDescent="0.25">
      <c r="C883" s="26"/>
    </row>
    <row r="884" spans="3:3" ht="14.25" customHeight="1" x14ac:dyDescent="0.25">
      <c r="C884" s="26"/>
    </row>
    <row r="885" spans="3:3" ht="14.25" customHeight="1" x14ac:dyDescent="0.25">
      <c r="C885" s="26"/>
    </row>
    <row r="886" spans="3:3" ht="14.25" customHeight="1" x14ac:dyDescent="0.25">
      <c r="C886" s="26"/>
    </row>
    <row r="887" spans="3:3" ht="14.25" customHeight="1" x14ac:dyDescent="0.25">
      <c r="C887" s="26"/>
    </row>
    <row r="888" spans="3:3" ht="14.25" customHeight="1" x14ac:dyDescent="0.25">
      <c r="C888" s="26"/>
    </row>
    <row r="889" spans="3:3" ht="14.25" customHeight="1" x14ac:dyDescent="0.25">
      <c r="C889" s="26"/>
    </row>
    <row r="890" spans="3:3" ht="14.25" customHeight="1" x14ac:dyDescent="0.25">
      <c r="C890" s="26"/>
    </row>
    <row r="891" spans="3:3" ht="14.25" customHeight="1" x14ac:dyDescent="0.25">
      <c r="C891" s="26"/>
    </row>
    <row r="892" spans="3:3" ht="14.25" customHeight="1" x14ac:dyDescent="0.25">
      <c r="C892" s="26"/>
    </row>
    <row r="893" spans="3:3" ht="14.25" customHeight="1" x14ac:dyDescent="0.25">
      <c r="C893" s="26"/>
    </row>
    <row r="894" spans="3:3" ht="14.25" customHeight="1" x14ac:dyDescent="0.25">
      <c r="C894" s="26"/>
    </row>
    <row r="895" spans="3:3" ht="14.25" customHeight="1" x14ac:dyDescent="0.25">
      <c r="C895" s="26"/>
    </row>
    <row r="896" spans="3:3" ht="14.25" customHeight="1" x14ac:dyDescent="0.25">
      <c r="C896" s="26"/>
    </row>
    <row r="897" spans="3:3" ht="14.25" customHeight="1" x14ac:dyDescent="0.25">
      <c r="C897" s="26"/>
    </row>
    <row r="898" spans="3:3" ht="14.25" customHeight="1" x14ac:dyDescent="0.25">
      <c r="C898" s="26"/>
    </row>
    <row r="899" spans="3:3" ht="14.25" customHeight="1" x14ac:dyDescent="0.25">
      <c r="C899" s="26"/>
    </row>
    <row r="900" spans="3:3" ht="14.25" customHeight="1" x14ac:dyDescent="0.25">
      <c r="C900" s="26"/>
    </row>
    <row r="901" spans="3:3" ht="14.25" customHeight="1" x14ac:dyDescent="0.25">
      <c r="C901" s="26"/>
    </row>
    <row r="902" spans="3:3" ht="14.25" customHeight="1" x14ac:dyDescent="0.25">
      <c r="C902" s="26"/>
    </row>
    <row r="903" spans="3:3" ht="14.25" customHeight="1" x14ac:dyDescent="0.25">
      <c r="C903" s="26"/>
    </row>
    <row r="904" spans="3:3" ht="14.25" customHeight="1" x14ac:dyDescent="0.25">
      <c r="C904" s="26"/>
    </row>
    <row r="905" spans="3:3" ht="14.25" customHeight="1" x14ac:dyDescent="0.25">
      <c r="C905" s="26"/>
    </row>
    <row r="906" spans="3:3" ht="14.25" customHeight="1" x14ac:dyDescent="0.25">
      <c r="C906" s="26"/>
    </row>
    <row r="907" spans="3:3" ht="14.25" customHeight="1" x14ac:dyDescent="0.25">
      <c r="C907" s="26"/>
    </row>
    <row r="908" spans="3:3" ht="14.25" customHeight="1" x14ac:dyDescent="0.25">
      <c r="C908" s="26"/>
    </row>
    <row r="909" spans="3:3" ht="14.25" customHeight="1" x14ac:dyDescent="0.25">
      <c r="C909" s="26"/>
    </row>
    <row r="910" spans="3:3" ht="14.25" customHeight="1" x14ac:dyDescent="0.25">
      <c r="C910" s="26"/>
    </row>
    <row r="911" spans="3:3" ht="14.25" customHeight="1" x14ac:dyDescent="0.25">
      <c r="C911" s="26"/>
    </row>
    <row r="912" spans="3:3" ht="14.25" customHeight="1" x14ac:dyDescent="0.25">
      <c r="C912" s="26"/>
    </row>
    <row r="913" spans="3:3" ht="14.25" customHeight="1" x14ac:dyDescent="0.25">
      <c r="C913" s="26"/>
    </row>
    <row r="914" spans="3:3" ht="14.25" customHeight="1" x14ac:dyDescent="0.25">
      <c r="C914" s="26"/>
    </row>
    <row r="915" spans="3:3" ht="14.25" customHeight="1" x14ac:dyDescent="0.25">
      <c r="C915" s="26"/>
    </row>
    <row r="916" spans="3:3" ht="14.25" customHeight="1" x14ac:dyDescent="0.25">
      <c r="C916" s="26"/>
    </row>
    <row r="917" spans="3:3" ht="14.25" customHeight="1" x14ac:dyDescent="0.25">
      <c r="C917" s="26"/>
    </row>
    <row r="918" spans="3:3" ht="14.25" customHeight="1" x14ac:dyDescent="0.25">
      <c r="C918" s="26"/>
    </row>
    <row r="919" spans="3:3" ht="14.25" customHeight="1" x14ac:dyDescent="0.25">
      <c r="C919" s="26"/>
    </row>
    <row r="920" spans="3:3" ht="14.25" customHeight="1" x14ac:dyDescent="0.25">
      <c r="C920" s="26"/>
    </row>
    <row r="921" spans="3:3" ht="14.25" customHeight="1" x14ac:dyDescent="0.25">
      <c r="C921" s="26"/>
    </row>
    <row r="922" spans="3:3" ht="14.25" customHeight="1" x14ac:dyDescent="0.25">
      <c r="C922" s="26"/>
    </row>
    <row r="923" spans="3:3" ht="14.25" customHeight="1" x14ac:dyDescent="0.25">
      <c r="C923" s="26"/>
    </row>
    <row r="924" spans="3:3" ht="14.25" customHeight="1" x14ac:dyDescent="0.25">
      <c r="C924" s="26"/>
    </row>
    <row r="925" spans="3:3" ht="14.25" customHeight="1" x14ac:dyDescent="0.25">
      <c r="C925" s="26"/>
    </row>
    <row r="926" spans="3:3" ht="14.25" customHeight="1" x14ac:dyDescent="0.25">
      <c r="C926" s="26"/>
    </row>
    <row r="927" spans="3:3" ht="14.25" customHeight="1" x14ac:dyDescent="0.25">
      <c r="C927" s="26"/>
    </row>
    <row r="928" spans="3:3" ht="14.25" customHeight="1" x14ac:dyDescent="0.25">
      <c r="C928" s="26"/>
    </row>
    <row r="929" spans="3:3" ht="14.25" customHeight="1" x14ac:dyDescent="0.25">
      <c r="C929" s="26"/>
    </row>
    <row r="930" spans="3:3" ht="14.25" customHeight="1" x14ac:dyDescent="0.25">
      <c r="C930" s="26"/>
    </row>
    <row r="931" spans="3:3" ht="14.25" customHeight="1" x14ac:dyDescent="0.25">
      <c r="C931" s="26"/>
    </row>
    <row r="932" spans="3:3" ht="14.25" customHeight="1" x14ac:dyDescent="0.25">
      <c r="C932" s="26"/>
    </row>
    <row r="933" spans="3:3" ht="14.25" customHeight="1" x14ac:dyDescent="0.25">
      <c r="C933" s="26"/>
    </row>
    <row r="934" spans="3:3" ht="14.25" customHeight="1" x14ac:dyDescent="0.25">
      <c r="C934" s="26"/>
    </row>
    <row r="935" spans="3:3" ht="14.25" customHeight="1" x14ac:dyDescent="0.25">
      <c r="C935" s="26"/>
    </row>
    <row r="936" spans="3:3" ht="14.25" customHeight="1" x14ac:dyDescent="0.25">
      <c r="C936" s="26"/>
    </row>
    <row r="937" spans="3:3" ht="14.25" customHeight="1" x14ac:dyDescent="0.25">
      <c r="C937" s="26"/>
    </row>
    <row r="938" spans="3:3" ht="14.25" customHeight="1" x14ac:dyDescent="0.25">
      <c r="C938" s="26"/>
    </row>
    <row r="939" spans="3:3" ht="14.25" customHeight="1" x14ac:dyDescent="0.25">
      <c r="C939" s="26"/>
    </row>
    <row r="940" spans="3:3" ht="14.25" customHeight="1" x14ac:dyDescent="0.25">
      <c r="C940" s="26"/>
    </row>
    <row r="941" spans="3:3" ht="14.25" customHeight="1" x14ac:dyDescent="0.25">
      <c r="C941" s="26"/>
    </row>
    <row r="942" spans="3:3" ht="14.25" customHeight="1" x14ac:dyDescent="0.25">
      <c r="C942" s="26"/>
    </row>
    <row r="943" spans="3:3" ht="14.25" customHeight="1" x14ac:dyDescent="0.25">
      <c r="C943" s="26"/>
    </row>
    <row r="944" spans="3:3" ht="14.25" customHeight="1" x14ac:dyDescent="0.25">
      <c r="C944" s="26"/>
    </row>
    <row r="945" spans="3:3" ht="14.25" customHeight="1" x14ac:dyDescent="0.25">
      <c r="C945" s="26"/>
    </row>
    <row r="946" spans="3:3" ht="14.25" customHeight="1" x14ac:dyDescent="0.25">
      <c r="C946" s="26"/>
    </row>
    <row r="947" spans="3:3" ht="14.25" customHeight="1" x14ac:dyDescent="0.25">
      <c r="C947" s="26"/>
    </row>
    <row r="948" spans="3:3" ht="14.25" customHeight="1" x14ac:dyDescent="0.25">
      <c r="C948" s="26"/>
    </row>
    <row r="949" spans="3:3" ht="14.25" customHeight="1" x14ac:dyDescent="0.25">
      <c r="C949" s="26"/>
    </row>
    <row r="950" spans="3:3" ht="14.25" customHeight="1" x14ac:dyDescent="0.25">
      <c r="C950" s="26"/>
    </row>
    <row r="951" spans="3:3" ht="14.25" customHeight="1" x14ac:dyDescent="0.25">
      <c r="C951" s="26"/>
    </row>
    <row r="952" spans="3:3" ht="14.25" customHeight="1" x14ac:dyDescent="0.25">
      <c r="C952" s="26"/>
    </row>
    <row r="953" spans="3:3" ht="14.25" customHeight="1" x14ac:dyDescent="0.25">
      <c r="C953" s="26"/>
    </row>
    <row r="954" spans="3:3" ht="14.25" customHeight="1" x14ac:dyDescent="0.25">
      <c r="C954" s="26"/>
    </row>
    <row r="955" spans="3:3" ht="14.25" customHeight="1" x14ac:dyDescent="0.25">
      <c r="C955" s="26"/>
    </row>
    <row r="956" spans="3:3" ht="14.25" customHeight="1" x14ac:dyDescent="0.25">
      <c r="C956" s="26"/>
    </row>
    <row r="957" spans="3:3" ht="14.25" customHeight="1" x14ac:dyDescent="0.25">
      <c r="C957" s="26"/>
    </row>
    <row r="958" spans="3:3" ht="14.25" customHeight="1" x14ac:dyDescent="0.25">
      <c r="C958" s="26"/>
    </row>
    <row r="959" spans="3:3" ht="14.25" customHeight="1" x14ac:dyDescent="0.25">
      <c r="C959" s="26"/>
    </row>
    <row r="960" spans="3:3" ht="14.25" customHeight="1" x14ac:dyDescent="0.25">
      <c r="C960" s="26"/>
    </row>
    <row r="961" spans="3:3" ht="14.25" customHeight="1" x14ac:dyDescent="0.25">
      <c r="C961" s="26"/>
    </row>
    <row r="962" spans="3:3" ht="14.25" customHeight="1" x14ac:dyDescent="0.25">
      <c r="C962" s="26"/>
    </row>
    <row r="963" spans="3:3" ht="14.25" customHeight="1" x14ac:dyDescent="0.25">
      <c r="C963" s="26"/>
    </row>
    <row r="964" spans="3:3" ht="14.25" customHeight="1" x14ac:dyDescent="0.25">
      <c r="C964" s="26"/>
    </row>
    <row r="965" spans="3:3" ht="14.25" customHeight="1" x14ac:dyDescent="0.25">
      <c r="C965" s="26"/>
    </row>
    <row r="966" spans="3:3" ht="14.25" customHeight="1" x14ac:dyDescent="0.25">
      <c r="C966" s="26"/>
    </row>
    <row r="967" spans="3:3" ht="14.25" customHeight="1" x14ac:dyDescent="0.25">
      <c r="C967" s="26"/>
    </row>
    <row r="968" spans="3:3" ht="14.25" customHeight="1" x14ac:dyDescent="0.25">
      <c r="C968" s="26"/>
    </row>
    <row r="969" spans="3:3" ht="14.25" customHeight="1" x14ac:dyDescent="0.25">
      <c r="C969" s="26"/>
    </row>
    <row r="970" spans="3:3" ht="14.25" customHeight="1" x14ac:dyDescent="0.25">
      <c r="C970" s="26"/>
    </row>
    <row r="971" spans="3:3" ht="14.25" customHeight="1" x14ac:dyDescent="0.25">
      <c r="C971" s="26"/>
    </row>
    <row r="972" spans="3:3" ht="14.25" customHeight="1" x14ac:dyDescent="0.25">
      <c r="C972" s="26"/>
    </row>
    <row r="973" spans="3:3" ht="14.25" customHeight="1" x14ac:dyDescent="0.25">
      <c r="C973" s="26"/>
    </row>
    <row r="974" spans="3:3" ht="14.25" customHeight="1" x14ac:dyDescent="0.25">
      <c r="C974" s="26"/>
    </row>
    <row r="975" spans="3:3" ht="14.25" customHeight="1" x14ac:dyDescent="0.25">
      <c r="C975" s="26"/>
    </row>
    <row r="976" spans="3:3" ht="14.25" customHeight="1" x14ac:dyDescent="0.25">
      <c r="C976" s="26"/>
    </row>
    <row r="977" spans="3:3" ht="14.25" customHeight="1" x14ac:dyDescent="0.25">
      <c r="C977" s="26"/>
    </row>
    <row r="978" spans="3:3" ht="14.25" customHeight="1" x14ac:dyDescent="0.25">
      <c r="C978" s="26"/>
    </row>
    <row r="979" spans="3:3" ht="14.25" customHeight="1" x14ac:dyDescent="0.25">
      <c r="C979" s="26"/>
    </row>
    <row r="980" spans="3:3" ht="14.25" customHeight="1" x14ac:dyDescent="0.25">
      <c r="C980" s="26"/>
    </row>
    <row r="981" spans="3:3" ht="14.25" customHeight="1" x14ac:dyDescent="0.25">
      <c r="C981" s="26"/>
    </row>
    <row r="982" spans="3:3" ht="14.25" customHeight="1" x14ac:dyDescent="0.25">
      <c r="C982" s="26"/>
    </row>
    <row r="983" spans="3:3" ht="14.25" customHeight="1" x14ac:dyDescent="0.25">
      <c r="C983" s="26"/>
    </row>
    <row r="984" spans="3:3" ht="14.25" customHeight="1" x14ac:dyDescent="0.25">
      <c r="C984" s="26"/>
    </row>
    <row r="985" spans="3:3" ht="14.25" customHeight="1" x14ac:dyDescent="0.25">
      <c r="C985" s="26"/>
    </row>
    <row r="986" spans="3:3" ht="14.25" customHeight="1" x14ac:dyDescent="0.25">
      <c r="C986" s="26"/>
    </row>
    <row r="987" spans="3:3" ht="14.25" customHeight="1" x14ac:dyDescent="0.25">
      <c r="C987" s="26"/>
    </row>
    <row r="988" spans="3:3" ht="14.25" customHeight="1" x14ac:dyDescent="0.25">
      <c r="C988" s="26"/>
    </row>
    <row r="989" spans="3:3" ht="14.25" customHeight="1" x14ac:dyDescent="0.25">
      <c r="C989" s="26"/>
    </row>
    <row r="990" spans="3:3" ht="14.25" customHeight="1" x14ac:dyDescent="0.25">
      <c r="C990" s="26"/>
    </row>
    <row r="991" spans="3:3" ht="14.25" customHeight="1" x14ac:dyDescent="0.25">
      <c r="C991" s="26"/>
    </row>
    <row r="992" spans="3:3" ht="14.25" customHeight="1" x14ac:dyDescent="0.25">
      <c r="C992" s="26"/>
    </row>
    <row r="993" spans="3:3" ht="14.25" customHeight="1" x14ac:dyDescent="0.25">
      <c r="C993" s="26"/>
    </row>
    <row r="994" spans="3:3" ht="14.25" customHeight="1" x14ac:dyDescent="0.25">
      <c r="C994" s="26"/>
    </row>
    <row r="995" spans="3:3" ht="14.25" customHeight="1" x14ac:dyDescent="0.25">
      <c r="C995" s="26"/>
    </row>
    <row r="996" spans="3:3" ht="14.25" customHeight="1" x14ac:dyDescent="0.25">
      <c r="C996" s="26"/>
    </row>
    <row r="997" spans="3:3" ht="14.25" customHeight="1" x14ac:dyDescent="0.25">
      <c r="C997" s="26"/>
    </row>
    <row r="998" spans="3:3" ht="14.25" customHeight="1" x14ac:dyDescent="0.25">
      <c r="C998" s="26"/>
    </row>
    <row r="999" spans="3:3" ht="14.25" customHeight="1" x14ac:dyDescent="0.25">
      <c r="C999" s="26"/>
    </row>
    <row r="1000" spans="3:3" ht="14.25" customHeight="1" x14ac:dyDescent="0.25">
      <c r="C1000" s="26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2F267-7F44-463E-8A2F-9DCD6FED5A66}">
  <sheetPr>
    <pageSetUpPr fitToPage="1"/>
  </sheetPr>
  <dimension ref="A1:D37"/>
  <sheetViews>
    <sheetView workbookViewId="0"/>
  </sheetViews>
  <sheetFormatPr defaultRowHeight="15" x14ac:dyDescent="0.25"/>
  <cols>
    <col min="1" max="1" width="3.85546875" customWidth="1"/>
    <col min="2" max="2" width="27.5703125" customWidth="1"/>
    <col min="4" max="4" width="32" customWidth="1"/>
  </cols>
  <sheetData>
    <row r="1" spans="1:4" ht="18.75" x14ac:dyDescent="0.3">
      <c r="A1" s="123" t="s">
        <v>397</v>
      </c>
    </row>
    <row r="2" spans="1:4" x14ac:dyDescent="0.25">
      <c r="A2" s="196">
        <v>2023</v>
      </c>
      <c r="B2" s="196"/>
    </row>
    <row r="3" spans="1:4" ht="15.75" thickBot="1" x14ac:dyDescent="0.3"/>
    <row r="4" spans="1:4" ht="15.75" thickBot="1" x14ac:dyDescent="0.3">
      <c r="B4" s="125" t="s">
        <v>408</v>
      </c>
      <c r="C4" s="126" t="s">
        <v>404</v>
      </c>
      <c r="D4" s="127" t="s">
        <v>3</v>
      </c>
    </row>
    <row r="5" spans="1:4" x14ac:dyDescent="0.25">
      <c r="A5" s="58">
        <v>1</v>
      </c>
      <c r="B5" s="15" t="s">
        <v>268</v>
      </c>
      <c r="C5" s="58" t="s">
        <v>405</v>
      </c>
    </row>
    <row r="6" spans="1:4" x14ac:dyDescent="0.25">
      <c r="A6" s="58">
        <f>A5+1</f>
        <v>2</v>
      </c>
      <c r="B6" s="15" t="s">
        <v>267</v>
      </c>
      <c r="C6" s="58" t="s">
        <v>405</v>
      </c>
    </row>
    <row r="7" spans="1:4" x14ac:dyDescent="0.25">
      <c r="A7" s="58">
        <f t="shared" ref="A7:A28" si="0">A6+1</f>
        <v>3</v>
      </c>
      <c r="B7" s="15" t="s">
        <v>409</v>
      </c>
      <c r="C7" s="58" t="s">
        <v>405</v>
      </c>
    </row>
    <row r="8" spans="1:4" x14ac:dyDescent="0.25">
      <c r="A8" s="58">
        <f t="shared" si="0"/>
        <v>4</v>
      </c>
      <c r="B8" s="15" t="s">
        <v>87</v>
      </c>
      <c r="C8" s="58" t="s">
        <v>405</v>
      </c>
    </row>
    <row r="9" spans="1:4" x14ac:dyDescent="0.25">
      <c r="A9" s="58">
        <f t="shared" si="0"/>
        <v>5</v>
      </c>
      <c r="B9" s="15" t="s">
        <v>118</v>
      </c>
      <c r="C9" s="58" t="s">
        <v>405</v>
      </c>
    </row>
    <row r="10" spans="1:4" x14ac:dyDescent="0.25">
      <c r="A10" s="58">
        <f t="shared" si="0"/>
        <v>6</v>
      </c>
      <c r="B10" s="2" t="s">
        <v>51</v>
      </c>
      <c r="C10" s="58" t="s">
        <v>405</v>
      </c>
    </row>
    <row r="11" spans="1:4" x14ac:dyDescent="0.25">
      <c r="A11" s="58">
        <f t="shared" si="0"/>
        <v>7</v>
      </c>
      <c r="B11" s="2" t="s">
        <v>76</v>
      </c>
      <c r="C11" s="58" t="s">
        <v>405</v>
      </c>
    </row>
    <row r="12" spans="1:4" x14ac:dyDescent="0.25">
      <c r="A12" s="58">
        <f t="shared" si="0"/>
        <v>8</v>
      </c>
      <c r="B12" s="2" t="s">
        <v>65</v>
      </c>
      <c r="C12" s="58" t="s">
        <v>405</v>
      </c>
    </row>
    <row r="13" spans="1:4" x14ac:dyDescent="0.25">
      <c r="A13" s="58">
        <f t="shared" si="0"/>
        <v>9</v>
      </c>
      <c r="B13" s="15" t="s">
        <v>280</v>
      </c>
      <c r="C13" s="58" t="s">
        <v>405</v>
      </c>
    </row>
    <row r="14" spans="1:4" x14ac:dyDescent="0.25">
      <c r="A14" s="58">
        <f t="shared" si="0"/>
        <v>10</v>
      </c>
      <c r="B14" s="15" t="s">
        <v>402</v>
      </c>
      <c r="C14" s="58" t="s">
        <v>405</v>
      </c>
    </row>
    <row r="15" spans="1:4" x14ac:dyDescent="0.25">
      <c r="A15" s="58">
        <f t="shared" si="0"/>
        <v>11</v>
      </c>
      <c r="B15" s="15" t="s">
        <v>279</v>
      </c>
      <c r="C15" s="58" t="s">
        <v>405</v>
      </c>
    </row>
    <row r="16" spans="1:4" x14ac:dyDescent="0.25">
      <c r="A16" s="58">
        <f t="shared" si="0"/>
        <v>12</v>
      </c>
      <c r="B16" s="15" t="s">
        <v>380</v>
      </c>
      <c r="C16" s="58" t="s">
        <v>405</v>
      </c>
    </row>
    <row r="17" spans="1:4" x14ac:dyDescent="0.25">
      <c r="A17" s="58">
        <f t="shared" si="0"/>
        <v>13</v>
      </c>
      <c r="B17" s="2" t="s">
        <v>67</v>
      </c>
      <c r="C17" s="58" t="s">
        <v>405</v>
      </c>
    </row>
    <row r="18" spans="1:4" x14ac:dyDescent="0.25">
      <c r="A18" s="58">
        <f t="shared" si="0"/>
        <v>14</v>
      </c>
      <c r="B18" s="15" t="s">
        <v>277</v>
      </c>
      <c r="C18" s="58" t="s">
        <v>405</v>
      </c>
    </row>
    <row r="19" spans="1:4" x14ac:dyDescent="0.25">
      <c r="A19" s="58">
        <f t="shared" si="0"/>
        <v>15</v>
      </c>
      <c r="B19" s="15" t="s">
        <v>290</v>
      </c>
      <c r="C19" s="58" t="s">
        <v>405</v>
      </c>
    </row>
    <row r="20" spans="1:4" x14ac:dyDescent="0.25">
      <c r="A20" s="58">
        <f t="shared" si="0"/>
        <v>16</v>
      </c>
      <c r="B20" s="15" t="s">
        <v>276</v>
      </c>
      <c r="C20" s="58" t="s">
        <v>405</v>
      </c>
    </row>
    <row r="21" spans="1:4" x14ac:dyDescent="0.25">
      <c r="A21" s="58">
        <f t="shared" si="0"/>
        <v>17</v>
      </c>
      <c r="B21" s="15" t="s">
        <v>48</v>
      </c>
      <c r="C21" s="58" t="s">
        <v>406</v>
      </c>
    </row>
    <row r="22" spans="1:4" x14ac:dyDescent="0.25">
      <c r="A22" s="58">
        <f t="shared" si="0"/>
        <v>18</v>
      </c>
      <c r="B22" s="2" t="s">
        <v>398</v>
      </c>
      <c r="C22" s="58" t="s">
        <v>406</v>
      </c>
    </row>
    <row r="23" spans="1:4" x14ac:dyDescent="0.25">
      <c r="A23" s="58">
        <f t="shared" si="0"/>
        <v>19</v>
      </c>
      <c r="B23" s="15" t="s">
        <v>341</v>
      </c>
      <c r="C23" s="58" t="s">
        <v>406</v>
      </c>
    </row>
    <row r="24" spans="1:4" x14ac:dyDescent="0.25">
      <c r="A24" s="58">
        <f t="shared" si="0"/>
        <v>20</v>
      </c>
      <c r="B24" s="15" t="s">
        <v>349</v>
      </c>
      <c r="C24" s="58" t="s">
        <v>406</v>
      </c>
    </row>
    <row r="25" spans="1:4" x14ac:dyDescent="0.25">
      <c r="A25" s="58">
        <f t="shared" si="0"/>
        <v>21</v>
      </c>
      <c r="B25" s="15" t="s">
        <v>351</v>
      </c>
      <c r="C25" s="58" t="s">
        <v>406</v>
      </c>
    </row>
    <row r="26" spans="1:4" x14ac:dyDescent="0.25">
      <c r="A26" s="58">
        <f t="shared" si="0"/>
        <v>22</v>
      </c>
      <c r="B26" s="15" t="s">
        <v>403</v>
      </c>
      <c r="C26" s="58" t="s">
        <v>406</v>
      </c>
    </row>
    <row r="27" spans="1:4" x14ac:dyDescent="0.25">
      <c r="A27" s="58">
        <f t="shared" si="0"/>
        <v>23</v>
      </c>
      <c r="B27" s="22" t="s">
        <v>400</v>
      </c>
      <c r="C27" s="58" t="s">
        <v>406</v>
      </c>
    </row>
    <row r="28" spans="1:4" x14ac:dyDescent="0.25">
      <c r="A28" s="58">
        <f t="shared" si="0"/>
        <v>24</v>
      </c>
      <c r="B28" s="2" t="s">
        <v>69</v>
      </c>
      <c r="C28" s="58" t="s">
        <v>406</v>
      </c>
      <c r="D28" t="s">
        <v>407</v>
      </c>
    </row>
    <row r="29" spans="1:4" ht="15.75" thickBot="1" x14ac:dyDescent="0.3">
      <c r="A29" s="58" t="s">
        <v>6</v>
      </c>
    </row>
    <row r="30" spans="1:4" ht="15.75" thickBot="1" x14ac:dyDescent="0.3">
      <c r="A30" s="58" t="s">
        <v>6</v>
      </c>
      <c r="B30" s="124" t="s">
        <v>401</v>
      </c>
      <c r="C30" s="126" t="s">
        <v>404</v>
      </c>
      <c r="D30" s="127" t="s">
        <v>3</v>
      </c>
    </row>
    <row r="31" spans="1:4" x14ac:dyDescent="0.25">
      <c r="A31" s="58">
        <v>1</v>
      </c>
      <c r="B31" t="s">
        <v>334</v>
      </c>
      <c r="C31" s="58" t="s">
        <v>406</v>
      </c>
    </row>
    <row r="32" spans="1:4" x14ac:dyDescent="0.25">
      <c r="A32" s="58">
        <f>A31+1</f>
        <v>2</v>
      </c>
      <c r="B32" t="s">
        <v>414</v>
      </c>
      <c r="C32" s="58" t="s">
        <v>406</v>
      </c>
      <c r="D32" t="s">
        <v>415</v>
      </c>
    </row>
    <row r="33" spans="1:3" x14ac:dyDescent="0.25">
      <c r="A33" s="58">
        <f t="shared" ref="A33:A35" si="1">A32+1</f>
        <v>3</v>
      </c>
      <c r="B33" t="s">
        <v>419</v>
      </c>
      <c r="C33" s="58" t="s">
        <v>406</v>
      </c>
    </row>
    <row r="34" spans="1:3" x14ac:dyDescent="0.25">
      <c r="A34" s="58">
        <f t="shared" si="1"/>
        <v>4</v>
      </c>
      <c r="B34" t="s">
        <v>410</v>
      </c>
      <c r="C34" s="58" t="s">
        <v>405</v>
      </c>
    </row>
    <row r="35" spans="1:3" x14ac:dyDescent="0.25">
      <c r="A35" s="58">
        <f t="shared" si="1"/>
        <v>5</v>
      </c>
      <c r="B35" t="s">
        <v>411</v>
      </c>
      <c r="C35" s="58" t="s">
        <v>405</v>
      </c>
    </row>
    <row r="36" spans="1:3" x14ac:dyDescent="0.25">
      <c r="A36" s="58">
        <f t="shared" ref="A36:A37" si="2">A35+1</f>
        <v>6</v>
      </c>
      <c r="B36" t="s">
        <v>412</v>
      </c>
      <c r="C36" s="58" t="s">
        <v>405</v>
      </c>
    </row>
    <row r="37" spans="1:3" x14ac:dyDescent="0.25">
      <c r="A37" s="58">
        <f t="shared" si="2"/>
        <v>7</v>
      </c>
      <c r="B37" t="s">
        <v>413</v>
      </c>
      <c r="C37" s="58" t="s">
        <v>405</v>
      </c>
    </row>
  </sheetData>
  <mergeCells count="1">
    <mergeCell ref="A2:B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94"/>
  <sheetViews>
    <sheetView workbookViewId="0">
      <selection sqref="A1:C3"/>
    </sheetView>
  </sheetViews>
  <sheetFormatPr defaultColWidth="14.42578125" defaultRowHeight="15" customHeight="1" x14ac:dyDescent="0.25"/>
  <cols>
    <col min="1" max="1" width="27.7109375" customWidth="1"/>
    <col min="2" max="2" width="16.28515625" customWidth="1"/>
    <col min="3" max="3" width="82.7109375" customWidth="1"/>
    <col min="4" max="26" width="9.140625" customWidth="1"/>
  </cols>
  <sheetData>
    <row r="1" spans="1:26" ht="15" customHeight="1" x14ac:dyDescent="0.25">
      <c r="A1" s="197" t="s">
        <v>173</v>
      </c>
      <c r="B1" s="198"/>
      <c r="C1" s="199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5" customHeight="1" x14ac:dyDescent="0.25">
      <c r="A2" s="200"/>
      <c r="B2" s="195"/>
      <c r="C2" s="20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5" customHeight="1" x14ac:dyDescent="0.25">
      <c r="A3" s="202"/>
      <c r="B3" s="203"/>
      <c r="C3" s="204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8.75" customHeight="1" x14ac:dyDescent="0.25">
      <c r="A4" s="205" t="s">
        <v>174</v>
      </c>
      <c r="B4" s="205" t="s">
        <v>75</v>
      </c>
      <c r="C4" s="207" t="s">
        <v>175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8.75" customHeight="1" x14ac:dyDescent="0.25">
      <c r="A5" s="206"/>
      <c r="B5" s="206"/>
      <c r="C5" s="206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27" customHeight="1" x14ac:dyDescent="0.25">
      <c r="A6" s="208" t="s">
        <v>138</v>
      </c>
      <c r="B6" s="209">
        <v>8000</v>
      </c>
      <c r="C6" s="210" t="s">
        <v>176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27" customHeight="1" x14ac:dyDescent="0.25">
      <c r="A7" s="206"/>
      <c r="B7" s="206"/>
      <c r="C7" s="206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27" customHeight="1" x14ac:dyDescent="0.25">
      <c r="A8" s="208" t="s">
        <v>177</v>
      </c>
      <c r="B8" s="209">
        <v>5000</v>
      </c>
      <c r="C8" s="210" t="s">
        <v>178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27" customHeight="1" x14ac:dyDescent="0.25">
      <c r="A9" s="206"/>
      <c r="B9" s="206"/>
      <c r="C9" s="206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27" customHeight="1" x14ac:dyDescent="0.25">
      <c r="A10" s="208" t="s">
        <v>52</v>
      </c>
      <c r="B10" s="209">
        <v>3000</v>
      </c>
      <c r="C10" s="210" t="s">
        <v>179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27" customHeight="1" x14ac:dyDescent="0.25">
      <c r="A11" s="206"/>
      <c r="B11" s="206"/>
      <c r="C11" s="206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27" customHeight="1" x14ac:dyDescent="0.25">
      <c r="A12" s="208" t="s">
        <v>46</v>
      </c>
      <c r="B12" s="209">
        <v>1000</v>
      </c>
      <c r="C12" s="211" t="s">
        <v>180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27" customHeight="1" x14ac:dyDescent="0.25">
      <c r="A13" s="206"/>
      <c r="B13" s="206"/>
      <c r="C13" s="206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27" customHeight="1" x14ac:dyDescent="0.25">
      <c r="A14" s="208" t="s">
        <v>49</v>
      </c>
      <c r="B14" s="209">
        <v>400</v>
      </c>
      <c r="C14" s="210" t="s">
        <v>181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27" customHeight="1" x14ac:dyDescent="0.25">
      <c r="A15" s="206"/>
      <c r="B15" s="206"/>
      <c r="C15" s="206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5.75" x14ac:dyDescent="0.25">
      <c r="A16" s="35"/>
      <c r="B16" s="36"/>
      <c r="C16" s="37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5.75" x14ac:dyDescent="0.25">
      <c r="A17" s="35"/>
      <c r="B17" s="36"/>
      <c r="C17" s="37" t="s">
        <v>6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5.75" x14ac:dyDescent="0.25">
      <c r="A18" s="35"/>
      <c r="B18" s="36"/>
      <c r="C18" s="37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5.75" x14ac:dyDescent="0.25">
      <c r="A19" s="35"/>
      <c r="B19" s="36"/>
      <c r="C19" s="37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5.75" x14ac:dyDescent="0.25">
      <c r="A20" s="35"/>
      <c r="B20" s="36"/>
      <c r="C20" s="37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5.75" x14ac:dyDescent="0.25">
      <c r="A21" s="35"/>
      <c r="B21" s="36"/>
      <c r="C21" s="37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5.75" x14ac:dyDescent="0.25">
      <c r="A22" s="35"/>
      <c r="B22" s="36"/>
      <c r="C22" s="37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5.75" x14ac:dyDescent="0.25">
      <c r="A23" s="35"/>
      <c r="B23" s="36"/>
      <c r="C23" s="37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5.75" x14ac:dyDescent="0.25">
      <c r="A24" s="35"/>
      <c r="B24" s="36"/>
      <c r="C24" s="37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5.75" x14ac:dyDescent="0.25">
      <c r="A25" s="35"/>
      <c r="B25" s="36"/>
      <c r="C25" s="37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5.75" x14ac:dyDescent="0.25">
      <c r="A26" s="35"/>
      <c r="B26" s="36"/>
      <c r="C26" s="37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5.75" x14ac:dyDescent="0.25">
      <c r="A27" s="35"/>
      <c r="B27" s="36"/>
      <c r="C27" s="37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5.75" x14ac:dyDescent="0.25">
      <c r="A28" s="35"/>
      <c r="B28" s="36"/>
      <c r="C28" s="37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5.75" x14ac:dyDescent="0.25">
      <c r="A29" s="35"/>
      <c r="B29" s="36"/>
      <c r="C29" s="37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5.75" x14ac:dyDescent="0.25">
      <c r="A30" s="35"/>
      <c r="B30" s="36"/>
      <c r="C30" s="37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5.75" x14ac:dyDescent="0.25">
      <c r="A31" s="35"/>
      <c r="B31" s="36"/>
      <c r="C31" s="37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5.75" x14ac:dyDescent="0.25">
      <c r="A32" s="35"/>
      <c r="B32" s="36"/>
      <c r="C32" s="3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5.75" x14ac:dyDescent="0.25">
      <c r="A33" s="35"/>
      <c r="B33" s="36"/>
      <c r="C33" s="37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5.75" x14ac:dyDescent="0.25">
      <c r="A34" s="35"/>
      <c r="B34" s="36"/>
      <c r="C34" s="37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5.75" x14ac:dyDescent="0.25">
      <c r="A35" s="35"/>
      <c r="B35" s="36"/>
      <c r="C35" s="37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5.75" x14ac:dyDescent="0.25">
      <c r="A36" s="35"/>
      <c r="B36" s="36"/>
      <c r="C36" s="37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5.75" x14ac:dyDescent="0.25">
      <c r="A37" s="35"/>
      <c r="B37" s="36"/>
      <c r="C37" s="37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5.75" x14ac:dyDescent="0.25">
      <c r="A38" s="35"/>
      <c r="B38" s="36"/>
      <c r="C38" s="37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5.75" x14ac:dyDescent="0.25">
      <c r="A39" s="35"/>
      <c r="B39" s="36"/>
      <c r="C39" s="37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5.75" x14ac:dyDescent="0.25">
      <c r="A40" s="35"/>
      <c r="B40" s="36"/>
      <c r="C40" s="37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5.75" x14ac:dyDescent="0.25">
      <c r="A41" s="35"/>
      <c r="B41" s="36"/>
      <c r="C41" s="37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5.75" x14ac:dyDescent="0.25">
      <c r="A42" s="35"/>
      <c r="B42" s="36"/>
      <c r="C42" s="37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5.75" x14ac:dyDescent="0.25">
      <c r="A43" s="35"/>
      <c r="B43" s="36"/>
      <c r="C43" s="37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5.75" x14ac:dyDescent="0.25">
      <c r="A44" s="35"/>
      <c r="B44" s="36"/>
      <c r="C44" s="37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5.75" x14ac:dyDescent="0.25">
      <c r="A45" s="35"/>
      <c r="B45" s="36"/>
      <c r="C45" s="37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5.75" x14ac:dyDescent="0.25">
      <c r="A46" s="35"/>
      <c r="B46" s="36"/>
      <c r="C46" s="37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5.75" x14ac:dyDescent="0.25">
      <c r="A47" s="35"/>
      <c r="B47" s="36"/>
      <c r="C47" s="37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5.75" x14ac:dyDescent="0.25">
      <c r="A48" s="35"/>
      <c r="B48" s="36"/>
      <c r="C48" s="37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5.75" x14ac:dyDescent="0.25">
      <c r="A49" s="35"/>
      <c r="B49" s="36"/>
      <c r="C49" s="37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15.75" x14ac:dyDescent="0.25">
      <c r="A50" s="35"/>
      <c r="B50" s="36"/>
      <c r="C50" s="37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5.75" x14ac:dyDescent="0.25">
      <c r="A51" s="35"/>
      <c r="B51" s="36"/>
      <c r="C51" s="37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ht="15.75" x14ac:dyDescent="0.25">
      <c r="A52" s="35"/>
      <c r="B52" s="36"/>
      <c r="C52" s="37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ht="15.75" x14ac:dyDescent="0.25">
      <c r="A53" s="35"/>
      <c r="B53" s="36"/>
      <c r="C53" s="37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ht="15.75" x14ac:dyDescent="0.25">
      <c r="A54" s="35"/>
      <c r="B54" s="36"/>
      <c r="C54" s="37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5.75" x14ac:dyDescent="0.25">
      <c r="A55" s="35"/>
      <c r="B55" s="36"/>
      <c r="C55" s="37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ht="15.75" x14ac:dyDescent="0.25">
      <c r="A56" s="35"/>
      <c r="B56" s="36"/>
      <c r="C56" s="37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ht="15.75" x14ac:dyDescent="0.25">
      <c r="A57" s="35"/>
      <c r="B57" s="36"/>
      <c r="C57" s="37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15.75" x14ac:dyDescent="0.25">
      <c r="A58" s="35"/>
      <c r="B58" s="36"/>
      <c r="C58" s="37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ht="15.75" x14ac:dyDescent="0.25">
      <c r="A59" s="35"/>
      <c r="B59" s="36"/>
      <c r="C59" s="37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ht="15.75" x14ac:dyDescent="0.25">
      <c r="A60" s="35"/>
      <c r="B60" s="36"/>
      <c r="C60" s="37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ht="15.75" x14ac:dyDescent="0.25">
      <c r="A61" s="35"/>
      <c r="B61" s="36"/>
      <c r="C61" s="37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ht="15.75" x14ac:dyDescent="0.25">
      <c r="A62" s="35"/>
      <c r="B62" s="36"/>
      <c r="C62" s="37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ht="15.75" x14ac:dyDescent="0.25">
      <c r="A63" s="35"/>
      <c r="B63" s="36"/>
      <c r="C63" s="37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ht="15.75" x14ac:dyDescent="0.25">
      <c r="A64" s="35"/>
      <c r="B64" s="36"/>
      <c r="C64" s="37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ht="15.75" x14ac:dyDescent="0.25">
      <c r="A65" s="35"/>
      <c r="B65" s="36"/>
      <c r="C65" s="37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ht="15.75" x14ac:dyDescent="0.25">
      <c r="A66" s="35"/>
      <c r="B66" s="36"/>
      <c r="C66" s="37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ht="15.75" x14ac:dyDescent="0.25">
      <c r="A67" s="35"/>
      <c r="B67" s="36"/>
      <c r="C67" s="37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ht="15.75" x14ac:dyDescent="0.25">
      <c r="A68" s="35"/>
      <c r="B68" s="36"/>
      <c r="C68" s="37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ht="15.75" x14ac:dyDescent="0.25">
      <c r="A69" s="35"/>
      <c r="B69" s="36"/>
      <c r="C69" s="37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ht="15.75" x14ac:dyDescent="0.25">
      <c r="A70" s="35"/>
      <c r="B70" s="36"/>
      <c r="C70" s="37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ht="15.75" x14ac:dyDescent="0.25">
      <c r="A71" s="35"/>
      <c r="B71" s="36"/>
      <c r="C71" s="37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ht="15.75" x14ac:dyDescent="0.25">
      <c r="A72" s="35"/>
      <c r="B72" s="36"/>
      <c r="C72" s="37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ht="15.75" x14ac:dyDescent="0.25">
      <c r="A73" s="35"/>
      <c r="B73" s="36"/>
      <c r="C73" s="37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ht="15.75" x14ac:dyDescent="0.25">
      <c r="A74" s="35"/>
      <c r="B74" s="36"/>
      <c r="C74" s="37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ht="15.75" x14ac:dyDescent="0.25">
      <c r="A75" s="35"/>
      <c r="B75" s="36"/>
      <c r="C75" s="37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ht="15.75" x14ac:dyDescent="0.25">
      <c r="A76" s="35"/>
      <c r="B76" s="36"/>
      <c r="C76" s="37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ht="15.75" x14ac:dyDescent="0.25">
      <c r="A77" s="35"/>
      <c r="B77" s="36"/>
      <c r="C77" s="37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ht="15.75" x14ac:dyDescent="0.25">
      <c r="A78" s="35"/>
      <c r="B78" s="36"/>
      <c r="C78" s="37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ht="15.75" x14ac:dyDescent="0.25">
      <c r="A79" s="35"/>
      <c r="B79" s="36"/>
      <c r="C79" s="37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ht="15.75" x14ac:dyDescent="0.25">
      <c r="A80" s="35"/>
      <c r="B80" s="36"/>
      <c r="C80" s="37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ht="15.75" x14ac:dyDescent="0.25">
      <c r="A81" s="35"/>
      <c r="B81" s="36"/>
      <c r="C81" s="37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ht="15.75" x14ac:dyDescent="0.25">
      <c r="A82" s="35"/>
      <c r="B82" s="36"/>
      <c r="C82" s="37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ht="15.75" x14ac:dyDescent="0.25">
      <c r="A83" s="35"/>
      <c r="B83" s="36"/>
      <c r="C83" s="37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ht="15.75" x14ac:dyDescent="0.25">
      <c r="A84" s="35"/>
      <c r="B84" s="36"/>
      <c r="C84" s="37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ht="15.75" x14ac:dyDescent="0.25">
      <c r="A85" s="35"/>
      <c r="B85" s="36"/>
      <c r="C85" s="37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ht="15.75" x14ac:dyDescent="0.25">
      <c r="A86" s="35"/>
      <c r="B86" s="36"/>
      <c r="C86" s="37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ht="15.75" x14ac:dyDescent="0.25">
      <c r="A87" s="35"/>
      <c r="B87" s="36"/>
      <c r="C87" s="37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ht="15.75" x14ac:dyDescent="0.25">
      <c r="A88" s="35"/>
      <c r="B88" s="36"/>
      <c r="C88" s="37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ht="15.75" x14ac:dyDescent="0.25">
      <c r="A89" s="35"/>
      <c r="B89" s="36"/>
      <c r="C89" s="37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ht="15.75" x14ac:dyDescent="0.25">
      <c r="A90" s="35"/>
      <c r="B90" s="36"/>
      <c r="C90" s="37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ht="15.75" x14ac:dyDescent="0.25">
      <c r="A91" s="35"/>
      <c r="B91" s="36"/>
      <c r="C91" s="37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ht="15.75" x14ac:dyDescent="0.25">
      <c r="A92" s="35"/>
      <c r="B92" s="36"/>
      <c r="C92" s="37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ht="15.75" x14ac:dyDescent="0.25">
      <c r="A93" s="35"/>
      <c r="B93" s="36"/>
      <c r="C93" s="37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ht="15.75" x14ac:dyDescent="0.25">
      <c r="A94" s="35"/>
      <c r="B94" s="36"/>
      <c r="C94" s="37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 ht="15.75" x14ac:dyDescent="0.25">
      <c r="A95" s="35"/>
      <c r="B95" s="36"/>
      <c r="C95" s="37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 ht="15.75" x14ac:dyDescent="0.25">
      <c r="A96" s="35"/>
      <c r="B96" s="36"/>
      <c r="C96" s="37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 ht="15.75" x14ac:dyDescent="0.25">
      <c r="A97" s="35"/>
      <c r="B97" s="36"/>
      <c r="C97" s="37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 ht="15.75" x14ac:dyDescent="0.25">
      <c r="A98" s="35"/>
      <c r="B98" s="36"/>
      <c r="C98" s="37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 ht="15.75" x14ac:dyDescent="0.25">
      <c r="A99" s="35"/>
      <c r="B99" s="36"/>
      <c r="C99" s="37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 ht="15.75" x14ac:dyDescent="0.25">
      <c r="A100" s="35"/>
      <c r="B100" s="36"/>
      <c r="C100" s="37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ht="15.75" x14ac:dyDescent="0.25">
      <c r="A101" s="35"/>
      <c r="B101" s="36"/>
      <c r="C101" s="37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ht="15.75" x14ac:dyDescent="0.25">
      <c r="A102" s="35"/>
      <c r="B102" s="36"/>
      <c r="C102" s="37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ht="15.75" x14ac:dyDescent="0.25">
      <c r="A103" s="35"/>
      <c r="B103" s="36"/>
      <c r="C103" s="37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ht="15.75" x14ac:dyDescent="0.25">
      <c r="A104" s="35"/>
      <c r="B104" s="36"/>
      <c r="C104" s="37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ht="15.75" x14ac:dyDescent="0.25">
      <c r="A105" s="35"/>
      <c r="B105" s="36"/>
      <c r="C105" s="37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ht="15.75" x14ac:dyDescent="0.25">
      <c r="A106" s="35"/>
      <c r="B106" s="36"/>
      <c r="C106" s="37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ht="15.75" x14ac:dyDescent="0.25">
      <c r="A107" s="35"/>
      <c r="B107" s="36"/>
      <c r="C107" s="37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ht="15.75" x14ac:dyDescent="0.25">
      <c r="A108" s="35"/>
      <c r="B108" s="36"/>
      <c r="C108" s="37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ht="15.75" x14ac:dyDescent="0.25">
      <c r="A109" s="35"/>
      <c r="B109" s="36"/>
      <c r="C109" s="37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ht="15.75" x14ac:dyDescent="0.25">
      <c r="A110" s="35"/>
      <c r="B110" s="36"/>
      <c r="C110" s="37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ht="15.75" x14ac:dyDescent="0.25">
      <c r="A111" s="35"/>
      <c r="B111" s="36"/>
      <c r="C111" s="37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ht="15.75" x14ac:dyDescent="0.25">
      <c r="A112" s="35"/>
      <c r="B112" s="36"/>
      <c r="C112" s="37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ht="15.75" x14ac:dyDescent="0.25">
      <c r="A113" s="35"/>
      <c r="B113" s="36"/>
      <c r="C113" s="37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ht="15.75" x14ac:dyDescent="0.25">
      <c r="A114" s="35"/>
      <c r="B114" s="36"/>
      <c r="C114" s="37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ht="15.75" x14ac:dyDescent="0.25">
      <c r="A115" s="35"/>
      <c r="B115" s="36"/>
      <c r="C115" s="37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ht="15.75" x14ac:dyDescent="0.25">
      <c r="A116" s="35"/>
      <c r="B116" s="36"/>
      <c r="C116" s="37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ht="15.75" x14ac:dyDescent="0.25">
      <c r="A117" s="35"/>
      <c r="B117" s="36"/>
      <c r="C117" s="37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ht="15.75" x14ac:dyDescent="0.25">
      <c r="A118" s="35"/>
      <c r="B118" s="36"/>
      <c r="C118" s="37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ht="15.75" x14ac:dyDescent="0.25">
      <c r="A119" s="35"/>
      <c r="B119" s="36"/>
      <c r="C119" s="37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ht="15.75" x14ac:dyDescent="0.25">
      <c r="A120" s="35"/>
      <c r="B120" s="36"/>
      <c r="C120" s="37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ht="15.75" x14ac:dyDescent="0.25">
      <c r="A121" s="35"/>
      <c r="B121" s="36"/>
      <c r="C121" s="37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ht="15.75" x14ac:dyDescent="0.25">
      <c r="A122" s="35"/>
      <c r="B122" s="36"/>
      <c r="C122" s="37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ht="15.75" x14ac:dyDescent="0.25">
      <c r="A123" s="35"/>
      <c r="B123" s="36"/>
      <c r="C123" s="37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5.75" x14ac:dyDescent="0.25">
      <c r="A124" s="35"/>
      <c r="B124" s="36"/>
      <c r="C124" s="37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5.75" x14ac:dyDescent="0.25">
      <c r="A125" s="35"/>
      <c r="B125" s="36"/>
      <c r="C125" s="37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5.75" x14ac:dyDescent="0.25">
      <c r="A126" s="35"/>
      <c r="B126" s="36"/>
      <c r="C126" s="37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5.75" x14ac:dyDescent="0.25">
      <c r="A127" s="35"/>
      <c r="B127" s="36"/>
      <c r="C127" s="37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5.75" x14ac:dyDescent="0.25">
      <c r="A128" s="35"/>
      <c r="B128" s="36"/>
      <c r="C128" s="37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5.75" x14ac:dyDescent="0.25">
      <c r="A129" s="35"/>
      <c r="B129" s="36"/>
      <c r="C129" s="37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5.75" x14ac:dyDescent="0.25">
      <c r="A130" s="35"/>
      <c r="B130" s="36"/>
      <c r="C130" s="37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spans="1:26" ht="15.75" x14ac:dyDescent="0.25">
      <c r="A131" s="35"/>
      <c r="B131" s="36"/>
      <c r="C131" s="37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spans="1:26" ht="15.75" x14ac:dyDescent="0.25">
      <c r="A132" s="35"/>
      <c r="B132" s="36"/>
      <c r="C132" s="37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spans="1:26" ht="15.75" x14ac:dyDescent="0.25">
      <c r="A133" s="35"/>
      <c r="B133" s="36"/>
      <c r="C133" s="37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spans="1:26" ht="15.75" x14ac:dyDescent="0.25">
      <c r="A134" s="35"/>
      <c r="B134" s="36"/>
      <c r="C134" s="37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spans="1:26" ht="15.75" x14ac:dyDescent="0.25">
      <c r="A135" s="35"/>
      <c r="B135" s="36"/>
      <c r="C135" s="37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spans="1:26" ht="15.75" x14ac:dyDescent="0.25">
      <c r="A136" s="35"/>
      <c r="B136" s="36"/>
      <c r="C136" s="37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spans="1:26" ht="15.75" x14ac:dyDescent="0.25">
      <c r="A137" s="35"/>
      <c r="B137" s="36"/>
      <c r="C137" s="37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spans="1:26" ht="15.75" x14ac:dyDescent="0.25">
      <c r="A138" s="35"/>
      <c r="B138" s="36"/>
      <c r="C138" s="37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spans="1:26" ht="15.75" x14ac:dyDescent="0.25">
      <c r="A139" s="35"/>
      <c r="B139" s="36"/>
      <c r="C139" s="37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spans="1:26" ht="15.75" x14ac:dyDescent="0.25">
      <c r="A140" s="35"/>
      <c r="B140" s="36"/>
      <c r="C140" s="37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5.75" x14ac:dyDescent="0.25">
      <c r="A141" s="35"/>
      <c r="B141" s="36"/>
      <c r="C141" s="37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5.75" x14ac:dyDescent="0.25">
      <c r="A142" s="35"/>
      <c r="B142" s="36"/>
      <c r="C142" s="37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5.75" x14ac:dyDescent="0.25">
      <c r="A143" s="35"/>
      <c r="B143" s="36"/>
      <c r="C143" s="37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5.75" x14ac:dyDescent="0.25">
      <c r="A144" s="35"/>
      <c r="B144" s="36"/>
      <c r="C144" s="37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5.75" x14ac:dyDescent="0.25">
      <c r="A145" s="35"/>
      <c r="B145" s="36"/>
      <c r="C145" s="37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5.75" x14ac:dyDescent="0.25">
      <c r="A146" s="35"/>
      <c r="B146" s="36"/>
      <c r="C146" s="37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5.75" x14ac:dyDescent="0.25">
      <c r="A147" s="35"/>
      <c r="B147" s="36"/>
      <c r="C147" s="37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5.75" x14ac:dyDescent="0.25">
      <c r="A148" s="35"/>
      <c r="B148" s="36"/>
      <c r="C148" s="37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5.75" x14ac:dyDescent="0.25">
      <c r="A149" s="35"/>
      <c r="B149" s="36"/>
      <c r="C149" s="37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5.75" x14ac:dyDescent="0.25">
      <c r="A150" s="35"/>
      <c r="B150" s="36"/>
      <c r="C150" s="37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5.75" x14ac:dyDescent="0.25">
      <c r="A151" s="35"/>
      <c r="B151" s="36"/>
      <c r="C151" s="37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5.75" x14ac:dyDescent="0.25">
      <c r="A152" s="35"/>
      <c r="B152" s="36"/>
      <c r="C152" s="37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5.75" x14ac:dyDescent="0.25">
      <c r="A153" s="35"/>
      <c r="B153" s="36"/>
      <c r="C153" s="37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5.75" x14ac:dyDescent="0.25">
      <c r="A154" s="35"/>
      <c r="B154" s="36"/>
      <c r="C154" s="37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5.75" x14ac:dyDescent="0.25">
      <c r="A155" s="35"/>
      <c r="B155" s="36"/>
      <c r="C155" s="37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5.75" x14ac:dyDescent="0.25">
      <c r="A156" s="35"/>
      <c r="B156" s="36"/>
      <c r="C156" s="37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5.75" x14ac:dyDescent="0.25">
      <c r="A157" s="35"/>
      <c r="B157" s="36"/>
      <c r="C157" s="37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5.75" x14ac:dyDescent="0.25">
      <c r="A158" s="35"/>
      <c r="B158" s="36"/>
      <c r="C158" s="37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5.75" x14ac:dyDescent="0.25">
      <c r="A159" s="35"/>
      <c r="B159" s="36"/>
      <c r="C159" s="37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5.75" x14ac:dyDescent="0.25">
      <c r="A160" s="35"/>
      <c r="B160" s="36"/>
      <c r="C160" s="37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5.75" x14ac:dyDescent="0.25">
      <c r="A161" s="35"/>
      <c r="B161" s="36"/>
      <c r="C161" s="37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5.75" x14ac:dyDescent="0.25">
      <c r="A162" s="35"/>
      <c r="B162" s="36"/>
      <c r="C162" s="37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5.75" x14ac:dyDescent="0.25">
      <c r="A163" s="35"/>
      <c r="B163" s="36"/>
      <c r="C163" s="37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5.75" x14ac:dyDescent="0.25">
      <c r="A164" s="35"/>
      <c r="B164" s="36"/>
      <c r="C164" s="37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5.75" x14ac:dyDescent="0.25">
      <c r="A165" s="35"/>
      <c r="B165" s="36"/>
      <c r="C165" s="37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5.75" x14ac:dyDescent="0.25">
      <c r="A166" s="35"/>
      <c r="B166" s="36"/>
      <c r="C166" s="37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5.75" x14ac:dyDescent="0.25">
      <c r="A167" s="35"/>
      <c r="B167" s="36"/>
      <c r="C167" s="37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5.75" x14ac:dyDescent="0.25">
      <c r="A168" s="35"/>
      <c r="B168" s="36"/>
      <c r="C168" s="37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5.75" x14ac:dyDescent="0.25">
      <c r="A169" s="35"/>
      <c r="B169" s="36"/>
      <c r="C169" s="37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5.75" x14ac:dyDescent="0.25">
      <c r="A170" s="35"/>
      <c r="B170" s="36"/>
      <c r="C170" s="37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5.75" x14ac:dyDescent="0.25">
      <c r="A171" s="35"/>
      <c r="B171" s="36"/>
      <c r="C171" s="37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5.75" x14ac:dyDescent="0.25">
      <c r="A172" s="35"/>
      <c r="B172" s="36"/>
      <c r="C172" s="37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5.75" x14ac:dyDescent="0.25">
      <c r="A173" s="35"/>
      <c r="B173" s="36"/>
      <c r="C173" s="37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5.75" x14ac:dyDescent="0.25">
      <c r="A174" s="35"/>
      <c r="B174" s="36"/>
      <c r="C174" s="37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5.75" x14ac:dyDescent="0.25">
      <c r="A175" s="35"/>
      <c r="B175" s="36"/>
      <c r="C175" s="37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5.75" x14ac:dyDescent="0.25">
      <c r="A176" s="35"/>
      <c r="B176" s="36"/>
      <c r="C176" s="37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5.75" x14ac:dyDescent="0.25">
      <c r="A177" s="35"/>
      <c r="B177" s="36"/>
      <c r="C177" s="37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5.75" x14ac:dyDescent="0.25">
      <c r="A178" s="35"/>
      <c r="B178" s="36"/>
      <c r="C178" s="37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5.75" x14ac:dyDescent="0.25">
      <c r="A179" s="35"/>
      <c r="B179" s="36"/>
      <c r="C179" s="37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5.75" x14ac:dyDescent="0.25">
      <c r="A180" s="35"/>
      <c r="B180" s="36"/>
      <c r="C180" s="37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5.75" x14ac:dyDescent="0.25">
      <c r="A181" s="35"/>
      <c r="B181" s="36"/>
      <c r="C181" s="37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5.75" x14ac:dyDescent="0.25">
      <c r="A182" s="35"/>
      <c r="B182" s="36"/>
      <c r="C182" s="37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5.75" x14ac:dyDescent="0.25">
      <c r="A183" s="35"/>
      <c r="B183" s="36"/>
      <c r="C183" s="37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5.75" x14ac:dyDescent="0.25">
      <c r="A184" s="35"/>
      <c r="B184" s="36"/>
      <c r="C184" s="37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5.75" x14ac:dyDescent="0.25">
      <c r="A185" s="35"/>
      <c r="B185" s="36"/>
      <c r="C185" s="37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5.75" x14ac:dyDescent="0.25">
      <c r="A186" s="35"/>
      <c r="B186" s="36"/>
      <c r="C186" s="37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5.75" x14ac:dyDescent="0.25">
      <c r="A187" s="35"/>
      <c r="B187" s="36"/>
      <c r="C187" s="37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5.75" x14ac:dyDescent="0.25">
      <c r="A188" s="35"/>
      <c r="B188" s="36"/>
      <c r="C188" s="37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5.75" x14ac:dyDescent="0.25">
      <c r="A189" s="35"/>
      <c r="B189" s="36"/>
      <c r="C189" s="37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5.75" x14ac:dyDescent="0.25">
      <c r="A190" s="35"/>
      <c r="B190" s="36"/>
      <c r="C190" s="37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5.75" x14ac:dyDescent="0.25">
      <c r="A191" s="35"/>
      <c r="B191" s="36"/>
      <c r="C191" s="37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5.75" x14ac:dyDescent="0.25">
      <c r="A192" s="35"/>
      <c r="B192" s="36"/>
      <c r="C192" s="37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5.75" x14ac:dyDescent="0.25">
      <c r="A193" s="35"/>
      <c r="B193" s="36"/>
      <c r="C193" s="37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5.75" x14ac:dyDescent="0.25">
      <c r="A194" s="35"/>
      <c r="B194" s="36"/>
      <c r="C194" s="37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5.75" x14ac:dyDescent="0.25">
      <c r="A195" s="35"/>
      <c r="B195" s="36"/>
      <c r="C195" s="37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5.75" x14ac:dyDescent="0.25">
      <c r="A196" s="35"/>
      <c r="B196" s="36"/>
      <c r="C196" s="37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5.75" x14ac:dyDescent="0.25">
      <c r="A197" s="35"/>
      <c r="B197" s="36"/>
      <c r="C197" s="37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5.75" x14ac:dyDescent="0.25">
      <c r="A198" s="35"/>
      <c r="B198" s="36"/>
      <c r="C198" s="37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5.75" x14ac:dyDescent="0.25">
      <c r="A199" s="35"/>
      <c r="B199" s="36"/>
      <c r="C199" s="37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5.75" x14ac:dyDescent="0.25">
      <c r="A200" s="35"/>
      <c r="B200" s="36"/>
      <c r="C200" s="37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spans="1:26" ht="15.75" x14ac:dyDescent="0.25">
      <c r="A201" s="35"/>
      <c r="B201" s="36"/>
      <c r="C201" s="37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spans="1:26" ht="15.75" x14ac:dyDescent="0.25">
      <c r="A202" s="35"/>
      <c r="B202" s="36"/>
      <c r="C202" s="37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spans="1:26" ht="15.75" x14ac:dyDescent="0.25">
      <c r="A203" s="35"/>
      <c r="B203" s="36"/>
      <c r="C203" s="37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spans="1:26" ht="15.75" x14ac:dyDescent="0.25">
      <c r="A204" s="35"/>
      <c r="B204" s="36"/>
      <c r="C204" s="37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spans="1:26" ht="15.75" x14ac:dyDescent="0.25">
      <c r="A205" s="35"/>
      <c r="B205" s="36"/>
      <c r="C205" s="37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spans="1:26" ht="15.75" x14ac:dyDescent="0.25">
      <c r="A206" s="35"/>
      <c r="B206" s="36"/>
      <c r="C206" s="37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spans="1:26" ht="15.75" x14ac:dyDescent="0.25">
      <c r="A207" s="35"/>
      <c r="B207" s="36"/>
      <c r="C207" s="37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spans="1:26" ht="15.75" x14ac:dyDescent="0.25">
      <c r="A208" s="35"/>
      <c r="B208" s="36"/>
      <c r="C208" s="37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spans="1:26" ht="15.75" x14ac:dyDescent="0.25">
      <c r="A209" s="35"/>
      <c r="B209" s="36"/>
      <c r="C209" s="37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spans="1:26" ht="15.75" x14ac:dyDescent="0.25">
      <c r="A210" s="35"/>
      <c r="B210" s="36"/>
      <c r="C210" s="37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spans="1:26" ht="15.75" x14ac:dyDescent="0.25">
      <c r="A211" s="35"/>
      <c r="B211" s="36"/>
      <c r="C211" s="37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spans="1:26" ht="15.75" x14ac:dyDescent="0.25">
      <c r="A212" s="35"/>
      <c r="B212" s="36"/>
      <c r="C212" s="37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spans="1:26" ht="15.75" x14ac:dyDescent="0.25">
      <c r="A213" s="35"/>
      <c r="B213" s="36"/>
      <c r="C213" s="37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spans="1:26" ht="15.75" x14ac:dyDescent="0.25">
      <c r="A214" s="35"/>
      <c r="B214" s="36"/>
      <c r="C214" s="37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spans="1:26" ht="15.75" x14ac:dyDescent="0.25">
      <c r="A215" s="35"/>
      <c r="B215" s="36"/>
      <c r="C215" s="37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spans="1:26" ht="15.75" x14ac:dyDescent="0.25">
      <c r="A216" s="35"/>
      <c r="B216" s="36"/>
      <c r="C216" s="37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spans="1:26" ht="15.75" x14ac:dyDescent="0.25">
      <c r="A217" s="35"/>
      <c r="B217" s="36"/>
      <c r="C217" s="37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spans="1:26" ht="15.75" x14ac:dyDescent="0.25">
      <c r="A218" s="35"/>
      <c r="B218" s="36"/>
      <c r="C218" s="37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spans="1:26" ht="15.75" x14ac:dyDescent="0.25">
      <c r="A219" s="35"/>
      <c r="B219" s="36"/>
      <c r="C219" s="37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spans="1:26" ht="15.75" x14ac:dyDescent="0.25">
      <c r="A220" s="35"/>
      <c r="B220" s="36"/>
      <c r="C220" s="37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spans="1:26" ht="15.75" x14ac:dyDescent="0.25">
      <c r="A221" s="35"/>
      <c r="B221" s="36"/>
      <c r="C221" s="37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spans="1:26" ht="15.75" x14ac:dyDescent="0.25">
      <c r="A222" s="35"/>
      <c r="B222" s="36"/>
      <c r="C222" s="37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spans="1:26" ht="15.75" x14ac:dyDescent="0.25">
      <c r="A223" s="35"/>
      <c r="B223" s="36"/>
      <c r="C223" s="37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spans="1:26" ht="15.75" x14ac:dyDescent="0.25">
      <c r="A224" s="35"/>
      <c r="B224" s="36"/>
      <c r="C224" s="37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spans="1:26" ht="15.75" x14ac:dyDescent="0.25">
      <c r="A225" s="35"/>
      <c r="B225" s="36"/>
      <c r="C225" s="37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spans="1:26" ht="15.75" x14ac:dyDescent="0.25">
      <c r="A226" s="35"/>
      <c r="B226" s="36"/>
      <c r="C226" s="37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spans="1:26" ht="15.75" x14ac:dyDescent="0.25">
      <c r="A227" s="35"/>
      <c r="B227" s="36"/>
      <c r="C227" s="37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spans="1:26" ht="15.75" x14ac:dyDescent="0.25">
      <c r="A228" s="35"/>
      <c r="B228" s="36"/>
      <c r="C228" s="37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spans="1:26" ht="15.75" x14ac:dyDescent="0.25">
      <c r="A229" s="35"/>
      <c r="B229" s="36"/>
      <c r="C229" s="37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spans="1:26" ht="15.75" x14ac:dyDescent="0.25">
      <c r="A230" s="35"/>
      <c r="B230" s="36"/>
      <c r="C230" s="37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spans="1:26" ht="15.75" x14ac:dyDescent="0.25">
      <c r="A231" s="35"/>
      <c r="B231" s="36"/>
      <c r="C231" s="37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spans="1:26" ht="15.75" x14ac:dyDescent="0.25">
      <c r="A232" s="35"/>
      <c r="B232" s="36"/>
      <c r="C232" s="37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spans="1:26" ht="15.75" x14ac:dyDescent="0.25">
      <c r="A233" s="35"/>
      <c r="B233" s="36"/>
      <c r="C233" s="37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spans="1:26" ht="15.75" x14ac:dyDescent="0.25">
      <c r="A234" s="35"/>
      <c r="B234" s="36"/>
      <c r="C234" s="37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spans="1:26" ht="15.75" x14ac:dyDescent="0.25">
      <c r="A235" s="35"/>
      <c r="B235" s="36"/>
      <c r="C235" s="37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spans="1:26" ht="15.75" x14ac:dyDescent="0.25">
      <c r="A236" s="35"/>
      <c r="B236" s="36"/>
      <c r="C236" s="37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spans="1:26" ht="15.75" x14ac:dyDescent="0.25">
      <c r="A237" s="35"/>
      <c r="B237" s="36"/>
      <c r="C237" s="37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spans="1:26" ht="15.75" x14ac:dyDescent="0.25">
      <c r="A238" s="35"/>
      <c r="B238" s="36"/>
      <c r="C238" s="37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spans="1:26" ht="15.75" x14ac:dyDescent="0.25">
      <c r="A239" s="35"/>
      <c r="B239" s="36"/>
      <c r="C239" s="37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spans="1:26" ht="15.75" x14ac:dyDescent="0.25">
      <c r="A240" s="35"/>
      <c r="B240" s="36"/>
      <c r="C240" s="37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spans="1:26" ht="15.75" x14ac:dyDescent="0.25">
      <c r="A241" s="35"/>
      <c r="B241" s="36"/>
      <c r="C241" s="37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spans="1:26" ht="15.75" x14ac:dyDescent="0.25">
      <c r="A242" s="35"/>
      <c r="B242" s="36"/>
      <c r="C242" s="37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spans="1:26" ht="15.75" x14ac:dyDescent="0.25">
      <c r="A243" s="35"/>
      <c r="B243" s="36"/>
      <c r="C243" s="37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spans="1:26" ht="15.75" x14ac:dyDescent="0.25">
      <c r="A244" s="35"/>
      <c r="B244" s="36"/>
      <c r="C244" s="37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15.75" x14ac:dyDescent="0.25">
      <c r="A245" s="35"/>
      <c r="B245" s="36"/>
      <c r="C245" s="37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15.75" x14ac:dyDescent="0.25">
      <c r="A246" s="35"/>
      <c r="B246" s="36"/>
      <c r="C246" s="37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15.75" x14ac:dyDescent="0.25">
      <c r="A247" s="35"/>
      <c r="B247" s="36"/>
      <c r="C247" s="37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15.75" x14ac:dyDescent="0.25">
      <c r="A248" s="35"/>
      <c r="B248" s="36"/>
      <c r="C248" s="37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15.75" x14ac:dyDescent="0.25">
      <c r="A249" s="35"/>
      <c r="B249" s="36"/>
      <c r="C249" s="37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15.75" x14ac:dyDescent="0.25">
      <c r="A250" s="35"/>
      <c r="B250" s="36"/>
      <c r="C250" s="37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15.75" x14ac:dyDescent="0.25">
      <c r="A251" s="35"/>
      <c r="B251" s="36"/>
      <c r="C251" s="37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15.75" x14ac:dyDescent="0.25">
      <c r="A252" s="35"/>
      <c r="B252" s="36"/>
      <c r="C252" s="37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15.75" x14ac:dyDescent="0.25">
      <c r="A253" s="35"/>
      <c r="B253" s="36"/>
      <c r="C253" s="37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15.75" x14ac:dyDescent="0.25">
      <c r="A254" s="35"/>
      <c r="B254" s="36"/>
      <c r="C254" s="37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15.75" x14ac:dyDescent="0.25">
      <c r="A255" s="35"/>
      <c r="B255" s="36"/>
      <c r="C255" s="37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15.75" x14ac:dyDescent="0.25">
      <c r="A256" s="35"/>
      <c r="B256" s="36"/>
      <c r="C256" s="37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15.75" x14ac:dyDescent="0.25">
      <c r="A257" s="35"/>
      <c r="B257" s="36"/>
      <c r="C257" s="37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15.75" x14ac:dyDescent="0.25">
      <c r="A258" s="35"/>
      <c r="B258" s="36"/>
      <c r="C258" s="37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15.75" x14ac:dyDescent="0.25">
      <c r="A259" s="35"/>
      <c r="B259" s="36"/>
      <c r="C259" s="37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15.75" x14ac:dyDescent="0.25">
      <c r="A260" s="35"/>
      <c r="B260" s="36"/>
      <c r="C260" s="37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15.75" x14ac:dyDescent="0.25">
      <c r="A261" s="35"/>
      <c r="B261" s="36"/>
      <c r="C261" s="37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15.75" x14ac:dyDescent="0.25">
      <c r="A262" s="35"/>
      <c r="B262" s="36"/>
      <c r="C262" s="37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15.75" x14ac:dyDescent="0.25">
      <c r="A263" s="35"/>
      <c r="B263" s="36"/>
      <c r="C263" s="37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15.75" x14ac:dyDescent="0.25">
      <c r="A264" s="35"/>
      <c r="B264" s="36"/>
      <c r="C264" s="37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15.75" x14ac:dyDescent="0.25">
      <c r="A265" s="35"/>
      <c r="B265" s="36"/>
      <c r="C265" s="37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15.75" x14ac:dyDescent="0.25">
      <c r="A266" s="35"/>
      <c r="B266" s="36"/>
      <c r="C266" s="37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spans="1:26" ht="15.75" x14ac:dyDescent="0.25">
      <c r="A267" s="35"/>
      <c r="B267" s="36"/>
      <c r="C267" s="37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spans="1:26" ht="15.75" x14ac:dyDescent="0.25">
      <c r="A268" s="35"/>
      <c r="B268" s="36"/>
      <c r="C268" s="37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spans="1:26" ht="15.75" x14ac:dyDescent="0.25">
      <c r="A269" s="35"/>
      <c r="B269" s="36"/>
      <c r="C269" s="37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spans="1:26" ht="15.75" x14ac:dyDescent="0.25">
      <c r="A270" s="35"/>
      <c r="B270" s="36"/>
      <c r="C270" s="37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spans="1:26" ht="15.75" x14ac:dyDescent="0.25">
      <c r="A271" s="35"/>
      <c r="B271" s="36"/>
      <c r="C271" s="37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spans="1:26" ht="15.75" x14ac:dyDescent="0.25">
      <c r="A272" s="35"/>
      <c r="B272" s="36"/>
      <c r="C272" s="37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spans="1:26" ht="15.75" x14ac:dyDescent="0.25">
      <c r="A273" s="35"/>
      <c r="B273" s="36"/>
      <c r="C273" s="37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spans="1:26" ht="15.75" x14ac:dyDescent="0.25">
      <c r="A274" s="35"/>
      <c r="B274" s="36"/>
      <c r="C274" s="37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spans="1:26" ht="15.75" x14ac:dyDescent="0.25">
      <c r="A275" s="35"/>
      <c r="B275" s="36"/>
      <c r="C275" s="37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spans="1:26" ht="15.75" x14ac:dyDescent="0.25">
      <c r="A276" s="35"/>
      <c r="B276" s="36"/>
      <c r="C276" s="37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spans="1:26" ht="15.75" x14ac:dyDescent="0.25">
      <c r="A277" s="35"/>
      <c r="B277" s="36"/>
      <c r="C277" s="37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spans="1:26" ht="15.75" x14ac:dyDescent="0.25">
      <c r="A278" s="35"/>
      <c r="B278" s="36"/>
      <c r="C278" s="37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spans="1:26" ht="15.75" x14ac:dyDescent="0.25">
      <c r="A279" s="35"/>
      <c r="B279" s="36"/>
      <c r="C279" s="37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spans="1:26" ht="15.75" x14ac:dyDescent="0.25">
      <c r="A280" s="35"/>
      <c r="B280" s="36"/>
      <c r="C280" s="37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spans="1:26" ht="15.75" x14ac:dyDescent="0.25">
      <c r="A281" s="35"/>
      <c r="B281" s="36"/>
      <c r="C281" s="37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spans="1:26" ht="15.75" x14ac:dyDescent="0.25">
      <c r="A282" s="35"/>
      <c r="B282" s="36"/>
      <c r="C282" s="37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spans="1:26" ht="15.75" x14ac:dyDescent="0.25">
      <c r="A283" s="35"/>
      <c r="B283" s="36"/>
      <c r="C283" s="37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spans="1:26" ht="15.75" x14ac:dyDescent="0.25">
      <c r="A284" s="35"/>
      <c r="B284" s="36"/>
      <c r="C284" s="37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spans="1:26" ht="15.75" x14ac:dyDescent="0.25">
      <c r="A285" s="35"/>
      <c r="B285" s="36"/>
      <c r="C285" s="37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spans="1:26" ht="15.75" x14ac:dyDescent="0.25">
      <c r="A286" s="35"/>
      <c r="B286" s="36"/>
      <c r="C286" s="37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spans="1:26" ht="15.75" x14ac:dyDescent="0.25">
      <c r="A287" s="35"/>
      <c r="B287" s="36"/>
      <c r="C287" s="37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spans="1:26" ht="15.75" x14ac:dyDescent="0.25">
      <c r="A288" s="35"/>
      <c r="B288" s="36"/>
      <c r="C288" s="37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spans="1:26" ht="15.75" x14ac:dyDescent="0.25">
      <c r="A289" s="35"/>
      <c r="B289" s="36"/>
      <c r="C289" s="37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spans="1:26" ht="15.75" x14ac:dyDescent="0.25">
      <c r="A290" s="35"/>
      <c r="B290" s="36"/>
      <c r="C290" s="37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spans="1:26" ht="15.75" x14ac:dyDescent="0.25">
      <c r="A291" s="35"/>
      <c r="B291" s="36"/>
      <c r="C291" s="37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spans="1:26" ht="15.75" x14ac:dyDescent="0.25">
      <c r="A292" s="35"/>
      <c r="B292" s="36"/>
      <c r="C292" s="37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spans="1:26" ht="15.75" x14ac:dyDescent="0.25">
      <c r="A293" s="35"/>
      <c r="B293" s="36"/>
      <c r="C293" s="37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spans="1:26" ht="15.75" x14ac:dyDescent="0.25">
      <c r="A294" s="35"/>
      <c r="B294" s="36"/>
      <c r="C294" s="37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spans="1:26" ht="15.75" x14ac:dyDescent="0.25">
      <c r="A295" s="35"/>
      <c r="B295" s="36"/>
      <c r="C295" s="37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spans="1:26" ht="15.75" x14ac:dyDescent="0.25">
      <c r="A296" s="35"/>
      <c r="B296" s="36"/>
      <c r="C296" s="37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spans="1:26" ht="15.75" x14ac:dyDescent="0.25">
      <c r="A297" s="35"/>
      <c r="B297" s="36"/>
      <c r="C297" s="37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spans="1:26" ht="15.75" x14ac:dyDescent="0.25">
      <c r="A298" s="35"/>
      <c r="B298" s="36"/>
      <c r="C298" s="37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spans="1:26" ht="15.75" x14ac:dyDescent="0.25">
      <c r="A299" s="35"/>
      <c r="B299" s="36"/>
      <c r="C299" s="37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spans="1:26" ht="15.75" x14ac:dyDescent="0.25">
      <c r="A300" s="35"/>
      <c r="B300" s="36"/>
      <c r="C300" s="37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spans="1:26" ht="15.75" x14ac:dyDescent="0.25">
      <c r="A301" s="35"/>
      <c r="B301" s="36"/>
      <c r="C301" s="37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spans="1:26" ht="15.75" x14ac:dyDescent="0.25">
      <c r="A302" s="35"/>
      <c r="B302" s="36"/>
      <c r="C302" s="37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spans="1:26" ht="15.75" x14ac:dyDescent="0.25">
      <c r="A303" s="35"/>
      <c r="B303" s="36"/>
      <c r="C303" s="37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spans="1:26" ht="15.75" x14ac:dyDescent="0.25">
      <c r="A304" s="35"/>
      <c r="B304" s="36"/>
      <c r="C304" s="37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spans="1:26" ht="15.75" x14ac:dyDescent="0.25">
      <c r="A305" s="35"/>
      <c r="B305" s="36"/>
      <c r="C305" s="37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spans="1:26" ht="15.75" x14ac:dyDescent="0.25">
      <c r="A306" s="35"/>
      <c r="B306" s="36"/>
      <c r="C306" s="37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spans="1:26" ht="15.75" x14ac:dyDescent="0.25">
      <c r="A307" s="35"/>
      <c r="B307" s="36"/>
      <c r="C307" s="37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spans="1:26" ht="15.75" x14ac:dyDescent="0.25">
      <c r="A308" s="35"/>
      <c r="B308" s="36"/>
      <c r="C308" s="37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spans="1:26" ht="15.75" x14ac:dyDescent="0.25">
      <c r="A309" s="35"/>
      <c r="B309" s="36"/>
      <c r="C309" s="37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spans="1:26" ht="15.75" x14ac:dyDescent="0.25">
      <c r="A310" s="35"/>
      <c r="B310" s="36"/>
      <c r="C310" s="37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spans="1:26" ht="15.75" x14ac:dyDescent="0.25">
      <c r="A311" s="35"/>
      <c r="B311" s="36"/>
      <c r="C311" s="37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spans="1:26" ht="15.75" x14ac:dyDescent="0.25">
      <c r="A312" s="35"/>
      <c r="B312" s="36"/>
      <c r="C312" s="37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spans="1:26" ht="15.75" x14ac:dyDescent="0.25">
      <c r="A313" s="35"/>
      <c r="B313" s="36"/>
      <c r="C313" s="37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spans="1:26" ht="15.75" x14ac:dyDescent="0.25">
      <c r="A314" s="35"/>
      <c r="B314" s="36"/>
      <c r="C314" s="37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spans="1:26" ht="15.75" x14ac:dyDescent="0.25">
      <c r="A315" s="35"/>
      <c r="B315" s="36"/>
      <c r="C315" s="37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spans="1:26" ht="15.75" x14ac:dyDescent="0.25">
      <c r="A316" s="35"/>
      <c r="B316" s="36"/>
      <c r="C316" s="37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spans="1:26" ht="15.75" x14ac:dyDescent="0.25">
      <c r="A317" s="35"/>
      <c r="B317" s="36"/>
      <c r="C317" s="37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spans="1:26" ht="15.75" x14ac:dyDescent="0.25">
      <c r="A318" s="35"/>
      <c r="B318" s="36"/>
      <c r="C318" s="37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spans="1:26" ht="15.75" x14ac:dyDescent="0.25">
      <c r="A319" s="35"/>
      <c r="B319" s="36"/>
      <c r="C319" s="37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spans="1:26" ht="15.75" x14ac:dyDescent="0.25">
      <c r="A320" s="35"/>
      <c r="B320" s="36"/>
      <c r="C320" s="37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spans="1:26" ht="15.75" x14ac:dyDescent="0.25">
      <c r="A321" s="35"/>
      <c r="B321" s="36"/>
      <c r="C321" s="37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spans="1:26" ht="15.75" x14ac:dyDescent="0.25">
      <c r="A322" s="35"/>
      <c r="B322" s="36"/>
      <c r="C322" s="37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spans="1:26" ht="15.75" x14ac:dyDescent="0.25">
      <c r="A323" s="35"/>
      <c r="B323" s="36"/>
      <c r="C323" s="37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spans="1:26" ht="15.75" x14ac:dyDescent="0.25">
      <c r="A324" s="35"/>
      <c r="B324" s="36"/>
      <c r="C324" s="37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spans="1:26" ht="15.75" x14ac:dyDescent="0.25">
      <c r="A325" s="35"/>
      <c r="B325" s="36"/>
      <c r="C325" s="37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spans="1:26" ht="15.75" x14ac:dyDescent="0.25">
      <c r="A326" s="35"/>
      <c r="B326" s="36"/>
      <c r="C326" s="37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spans="1:26" ht="15.75" x14ac:dyDescent="0.25">
      <c r="A327" s="35"/>
      <c r="B327" s="36"/>
      <c r="C327" s="37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spans="1:26" ht="15.75" x14ac:dyDescent="0.25">
      <c r="A328" s="35"/>
      <c r="B328" s="36"/>
      <c r="C328" s="37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spans="1:26" ht="15.75" x14ac:dyDescent="0.25">
      <c r="A329" s="35"/>
      <c r="B329" s="36"/>
      <c r="C329" s="37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spans="1:26" ht="15.75" x14ac:dyDescent="0.25">
      <c r="A330" s="35"/>
      <c r="B330" s="36"/>
      <c r="C330" s="37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spans="1:26" ht="15.75" x14ac:dyDescent="0.25">
      <c r="A331" s="35"/>
      <c r="B331" s="36"/>
      <c r="C331" s="37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spans="1:26" ht="15.75" x14ac:dyDescent="0.25">
      <c r="A332" s="35"/>
      <c r="B332" s="36"/>
      <c r="C332" s="37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spans="1:26" ht="15.75" x14ac:dyDescent="0.25">
      <c r="A333" s="35"/>
      <c r="B333" s="36"/>
      <c r="C333" s="37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spans="1:26" ht="15.75" x14ac:dyDescent="0.25">
      <c r="A334" s="35"/>
      <c r="B334" s="36"/>
      <c r="C334" s="37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spans="1:26" ht="15.75" x14ac:dyDescent="0.25">
      <c r="A335" s="35"/>
      <c r="B335" s="36"/>
      <c r="C335" s="37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spans="1:26" ht="15.75" x14ac:dyDescent="0.25">
      <c r="A336" s="35"/>
      <c r="B336" s="36"/>
      <c r="C336" s="37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spans="1:26" ht="15.75" x14ac:dyDescent="0.25">
      <c r="A337" s="35"/>
      <c r="B337" s="36"/>
      <c r="C337" s="37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spans="1:26" ht="15.75" x14ac:dyDescent="0.25">
      <c r="A338" s="35"/>
      <c r="B338" s="36"/>
      <c r="C338" s="37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spans="1:26" ht="15.75" x14ac:dyDescent="0.25">
      <c r="A339" s="35"/>
      <c r="B339" s="36"/>
      <c r="C339" s="37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spans="1:26" ht="15.75" x14ac:dyDescent="0.25">
      <c r="A340" s="35"/>
      <c r="B340" s="36"/>
      <c r="C340" s="37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spans="1:26" ht="15.75" x14ac:dyDescent="0.25">
      <c r="A341" s="35"/>
      <c r="B341" s="36"/>
      <c r="C341" s="37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spans="1:26" ht="15.75" x14ac:dyDescent="0.25">
      <c r="A342" s="35"/>
      <c r="B342" s="36"/>
      <c r="C342" s="37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spans="1:26" ht="15.75" x14ac:dyDescent="0.25">
      <c r="A343" s="35"/>
      <c r="B343" s="36"/>
      <c r="C343" s="37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spans="1:26" ht="15.75" x14ac:dyDescent="0.25">
      <c r="A344" s="35"/>
      <c r="B344" s="36"/>
      <c r="C344" s="37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spans="1:26" ht="15.75" x14ac:dyDescent="0.25">
      <c r="A345" s="35"/>
      <c r="B345" s="36"/>
      <c r="C345" s="37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spans="1:26" ht="15.75" x14ac:dyDescent="0.25">
      <c r="A346" s="35"/>
      <c r="B346" s="36"/>
      <c r="C346" s="37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spans="1:26" ht="15.75" x14ac:dyDescent="0.25">
      <c r="A347" s="35"/>
      <c r="B347" s="36"/>
      <c r="C347" s="37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spans="1:26" ht="15.75" x14ac:dyDescent="0.25">
      <c r="A348" s="35"/>
      <c r="B348" s="36"/>
      <c r="C348" s="37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spans="1:26" ht="15.75" x14ac:dyDescent="0.25">
      <c r="A349" s="35"/>
      <c r="B349" s="36"/>
      <c r="C349" s="37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spans="1:26" ht="15.75" x14ac:dyDescent="0.25">
      <c r="A350" s="35"/>
      <c r="B350" s="36"/>
      <c r="C350" s="37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spans="1:26" ht="15.75" x14ac:dyDescent="0.25">
      <c r="A351" s="35"/>
      <c r="B351" s="36"/>
      <c r="C351" s="37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spans="1:26" ht="15.75" x14ac:dyDescent="0.25">
      <c r="A352" s="35"/>
      <c r="B352" s="36"/>
      <c r="C352" s="37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spans="1:26" ht="15.75" x14ac:dyDescent="0.25">
      <c r="A353" s="35"/>
      <c r="B353" s="36"/>
      <c r="C353" s="37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spans="1:26" ht="15.75" x14ac:dyDescent="0.25">
      <c r="A354" s="35"/>
      <c r="B354" s="36"/>
      <c r="C354" s="37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spans="1:26" ht="15.75" x14ac:dyDescent="0.25">
      <c r="A355" s="35"/>
      <c r="B355" s="36"/>
      <c r="C355" s="37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spans="1:26" ht="15.75" x14ac:dyDescent="0.25">
      <c r="A356" s="35"/>
      <c r="B356" s="36"/>
      <c r="C356" s="37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spans="1:26" ht="15.75" x14ac:dyDescent="0.25">
      <c r="A357" s="35"/>
      <c r="B357" s="36"/>
      <c r="C357" s="37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spans="1:26" ht="15.75" x14ac:dyDescent="0.25">
      <c r="A358" s="35"/>
      <c r="B358" s="36"/>
      <c r="C358" s="37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spans="1:26" ht="15.75" x14ac:dyDescent="0.25">
      <c r="A359" s="35"/>
      <c r="B359" s="36"/>
      <c r="C359" s="37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spans="1:26" ht="15.75" x14ac:dyDescent="0.25">
      <c r="A360" s="35"/>
      <c r="B360" s="36"/>
      <c r="C360" s="37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spans="1:26" ht="15.75" x14ac:dyDescent="0.25">
      <c r="A361" s="35"/>
      <c r="B361" s="36"/>
      <c r="C361" s="37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spans="1:26" ht="15.75" x14ac:dyDescent="0.25">
      <c r="A362" s="35"/>
      <c r="B362" s="36"/>
      <c r="C362" s="37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spans="1:26" ht="15.75" x14ac:dyDescent="0.25">
      <c r="A363" s="35"/>
      <c r="B363" s="36"/>
      <c r="C363" s="37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spans="1:26" ht="15.75" x14ac:dyDescent="0.25">
      <c r="A364" s="35"/>
      <c r="B364" s="36"/>
      <c r="C364" s="37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spans="1:26" ht="15.75" x14ac:dyDescent="0.25">
      <c r="A365" s="35"/>
      <c r="B365" s="36"/>
      <c r="C365" s="37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spans="1:26" ht="15.75" x14ac:dyDescent="0.25">
      <c r="A366" s="35"/>
      <c r="B366" s="36"/>
      <c r="C366" s="37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spans="1:26" ht="15.75" x14ac:dyDescent="0.25">
      <c r="A367" s="35"/>
      <c r="B367" s="36"/>
      <c r="C367" s="37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spans="1:26" ht="15.75" x14ac:dyDescent="0.25">
      <c r="A368" s="35"/>
      <c r="B368" s="36"/>
      <c r="C368" s="37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spans="1:26" ht="15.75" x14ac:dyDescent="0.25">
      <c r="A369" s="35"/>
      <c r="B369" s="36"/>
      <c r="C369" s="37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spans="1:26" ht="15.75" x14ac:dyDescent="0.25">
      <c r="A370" s="35"/>
      <c r="B370" s="36"/>
      <c r="C370" s="37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spans="1:26" ht="15.75" x14ac:dyDescent="0.25">
      <c r="A371" s="35"/>
      <c r="B371" s="36"/>
      <c r="C371" s="37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spans="1:26" ht="15.75" x14ac:dyDescent="0.25">
      <c r="A372" s="35"/>
      <c r="B372" s="36"/>
      <c r="C372" s="37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spans="1:26" ht="15.75" x14ac:dyDescent="0.25">
      <c r="A373" s="35"/>
      <c r="B373" s="36"/>
      <c r="C373" s="37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spans="1:26" ht="15.75" x14ac:dyDescent="0.25">
      <c r="A374" s="35"/>
      <c r="B374" s="36"/>
      <c r="C374" s="37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spans="1:26" ht="15.75" x14ac:dyDescent="0.25">
      <c r="A375" s="35"/>
      <c r="B375" s="36"/>
      <c r="C375" s="37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spans="1:26" ht="15.75" x14ac:dyDescent="0.25">
      <c r="A376" s="35"/>
      <c r="B376" s="36"/>
      <c r="C376" s="37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spans="1:26" ht="15.75" x14ac:dyDescent="0.25">
      <c r="A377" s="35"/>
      <c r="B377" s="36"/>
      <c r="C377" s="37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spans="1:26" ht="15.75" x14ac:dyDescent="0.25">
      <c r="A378" s="35"/>
      <c r="B378" s="36"/>
      <c r="C378" s="37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spans="1:26" ht="15.75" x14ac:dyDescent="0.25">
      <c r="A379" s="35"/>
      <c r="B379" s="36"/>
      <c r="C379" s="37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spans="1:26" ht="15.75" x14ac:dyDescent="0.25">
      <c r="A380" s="35"/>
      <c r="B380" s="36"/>
      <c r="C380" s="37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spans="1:26" ht="15.75" x14ac:dyDescent="0.25">
      <c r="A381" s="35"/>
      <c r="B381" s="36"/>
      <c r="C381" s="37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spans="1:26" ht="15.75" x14ac:dyDescent="0.25">
      <c r="A382" s="35"/>
      <c r="B382" s="36"/>
      <c r="C382" s="37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spans="1:26" ht="15.75" x14ac:dyDescent="0.25">
      <c r="A383" s="35"/>
      <c r="B383" s="36"/>
      <c r="C383" s="37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spans="1:26" ht="15.75" x14ac:dyDescent="0.25">
      <c r="A384" s="35"/>
      <c r="B384" s="36"/>
      <c r="C384" s="37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spans="1:26" ht="15.75" x14ac:dyDescent="0.25">
      <c r="A385" s="35"/>
      <c r="B385" s="36"/>
      <c r="C385" s="37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spans="1:26" ht="15.75" x14ac:dyDescent="0.25">
      <c r="A386" s="35"/>
      <c r="B386" s="36"/>
      <c r="C386" s="37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spans="1:26" ht="15.75" x14ac:dyDescent="0.25">
      <c r="A387" s="35"/>
      <c r="B387" s="36"/>
      <c r="C387" s="37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spans="1:26" ht="15.75" x14ac:dyDescent="0.25">
      <c r="A388" s="35"/>
      <c r="B388" s="36"/>
      <c r="C388" s="37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spans="1:26" ht="15.75" x14ac:dyDescent="0.25">
      <c r="A389" s="35"/>
      <c r="B389" s="36"/>
      <c r="C389" s="37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spans="1:26" ht="15.75" x14ac:dyDescent="0.25">
      <c r="A390" s="35"/>
      <c r="B390" s="36"/>
      <c r="C390" s="37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spans="1:26" ht="15.75" x14ac:dyDescent="0.25">
      <c r="A391" s="35"/>
      <c r="B391" s="36"/>
      <c r="C391" s="37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spans="1:26" ht="15.75" x14ac:dyDescent="0.25">
      <c r="A392" s="35"/>
      <c r="B392" s="36"/>
      <c r="C392" s="37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spans="1:26" ht="15.75" x14ac:dyDescent="0.25">
      <c r="A393" s="35"/>
      <c r="B393" s="36"/>
      <c r="C393" s="37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spans="1:26" ht="15.75" x14ac:dyDescent="0.25">
      <c r="A394" s="35"/>
      <c r="B394" s="36"/>
      <c r="C394" s="37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spans="1:26" ht="15.75" x14ac:dyDescent="0.25">
      <c r="A395" s="35"/>
      <c r="B395" s="36"/>
      <c r="C395" s="37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spans="1:26" ht="15.75" x14ac:dyDescent="0.25">
      <c r="A396" s="35"/>
      <c r="B396" s="36"/>
      <c r="C396" s="37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spans="1:26" ht="15.75" x14ac:dyDescent="0.25">
      <c r="A397" s="35"/>
      <c r="B397" s="36"/>
      <c r="C397" s="37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spans="1:26" ht="15.75" x14ac:dyDescent="0.25">
      <c r="A398" s="35"/>
      <c r="B398" s="36"/>
      <c r="C398" s="37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spans="1:26" ht="15.75" x14ac:dyDescent="0.25">
      <c r="A399" s="35"/>
      <c r="B399" s="36"/>
      <c r="C399" s="37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spans="1:26" ht="15.75" x14ac:dyDescent="0.25">
      <c r="A400" s="35"/>
      <c r="B400" s="36"/>
      <c r="C400" s="37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spans="1:26" ht="15.75" x14ac:dyDescent="0.25">
      <c r="A401" s="35"/>
      <c r="B401" s="36"/>
      <c r="C401" s="37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spans="1:26" ht="15.75" x14ac:dyDescent="0.25">
      <c r="A402" s="35"/>
      <c r="B402" s="36"/>
      <c r="C402" s="37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spans="1:26" ht="15.75" x14ac:dyDescent="0.25">
      <c r="A403" s="35"/>
      <c r="B403" s="36"/>
      <c r="C403" s="37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spans="1:26" ht="15.75" x14ac:dyDescent="0.25">
      <c r="A404" s="35"/>
      <c r="B404" s="36"/>
      <c r="C404" s="37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spans="1:26" ht="15.75" x14ac:dyDescent="0.25">
      <c r="A405" s="35"/>
      <c r="B405" s="36"/>
      <c r="C405" s="37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spans="1:26" ht="15.75" x14ac:dyDescent="0.25">
      <c r="A406" s="35"/>
      <c r="B406" s="36"/>
      <c r="C406" s="37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spans="1:26" ht="15.75" x14ac:dyDescent="0.25">
      <c r="A407" s="35"/>
      <c r="B407" s="36"/>
      <c r="C407" s="37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spans="1:26" ht="15.75" x14ac:dyDescent="0.25">
      <c r="A408" s="35"/>
      <c r="B408" s="36"/>
      <c r="C408" s="37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spans="1:26" ht="15.75" x14ac:dyDescent="0.25">
      <c r="A409" s="35"/>
      <c r="B409" s="36"/>
      <c r="C409" s="37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spans="1:26" ht="15.75" x14ac:dyDescent="0.25">
      <c r="A410" s="35"/>
      <c r="B410" s="36"/>
      <c r="C410" s="37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spans="1:26" ht="15.75" x14ac:dyDescent="0.25">
      <c r="A411" s="35"/>
      <c r="B411" s="36"/>
      <c r="C411" s="37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spans="1:26" ht="15.75" x14ac:dyDescent="0.25">
      <c r="A412" s="35"/>
      <c r="B412" s="36"/>
      <c r="C412" s="37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spans="1:26" ht="15.75" x14ac:dyDescent="0.25">
      <c r="A413" s="35"/>
      <c r="B413" s="36"/>
      <c r="C413" s="37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spans="1:26" ht="15.75" x14ac:dyDescent="0.25">
      <c r="A414" s="35"/>
      <c r="B414" s="36"/>
      <c r="C414" s="37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spans="1:26" ht="15.75" x14ac:dyDescent="0.25">
      <c r="A415" s="35"/>
      <c r="B415" s="36"/>
      <c r="C415" s="37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spans="1:26" ht="15.75" x14ac:dyDescent="0.25">
      <c r="A416" s="35"/>
      <c r="B416" s="36"/>
      <c r="C416" s="37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spans="1:26" ht="15.75" x14ac:dyDescent="0.25">
      <c r="A417" s="35"/>
      <c r="B417" s="36"/>
      <c r="C417" s="37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spans="1:26" ht="15.75" x14ac:dyDescent="0.25">
      <c r="A418" s="35"/>
      <c r="B418" s="36"/>
      <c r="C418" s="37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spans="1:26" ht="15.75" x14ac:dyDescent="0.25">
      <c r="A419" s="35"/>
      <c r="B419" s="36"/>
      <c r="C419" s="37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spans="1:26" ht="15.75" x14ac:dyDescent="0.25">
      <c r="A420" s="35"/>
      <c r="B420" s="36"/>
      <c r="C420" s="37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spans="1:26" ht="15.75" x14ac:dyDescent="0.25">
      <c r="A421" s="35"/>
      <c r="B421" s="36"/>
      <c r="C421" s="37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spans="1:26" ht="15.75" x14ac:dyDescent="0.25">
      <c r="A422" s="35"/>
      <c r="B422" s="36"/>
      <c r="C422" s="37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spans="1:26" ht="15.75" x14ac:dyDescent="0.25">
      <c r="A423" s="35"/>
      <c r="B423" s="36"/>
      <c r="C423" s="37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spans="1:26" ht="15.75" x14ac:dyDescent="0.25">
      <c r="A424" s="35"/>
      <c r="B424" s="36"/>
      <c r="C424" s="37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spans="1:26" ht="15.75" x14ac:dyDescent="0.25">
      <c r="A425" s="35"/>
      <c r="B425" s="36"/>
      <c r="C425" s="37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spans="1:26" ht="15.75" x14ac:dyDescent="0.25">
      <c r="A426" s="35"/>
      <c r="B426" s="36"/>
      <c r="C426" s="37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spans="1:26" ht="15.75" x14ac:dyDescent="0.25">
      <c r="A427" s="35"/>
      <c r="B427" s="36"/>
      <c r="C427" s="37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spans="1:26" ht="15.75" x14ac:dyDescent="0.25">
      <c r="A428" s="35"/>
      <c r="B428" s="36"/>
      <c r="C428" s="37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spans="1:26" ht="15.75" x14ac:dyDescent="0.25">
      <c r="A429" s="35"/>
      <c r="B429" s="36"/>
      <c r="C429" s="37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spans="1:26" ht="15.75" x14ac:dyDescent="0.25">
      <c r="A430" s="35"/>
      <c r="B430" s="36"/>
      <c r="C430" s="37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spans="1:26" ht="15.75" x14ac:dyDescent="0.25">
      <c r="A431" s="35"/>
      <c r="B431" s="36"/>
      <c r="C431" s="37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spans="1:26" ht="15.75" x14ac:dyDescent="0.25">
      <c r="A432" s="35"/>
      <c r="B432" s="36"/>
      <c r="C432" s="37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spans="1:26" ht="15.75" x14ac:dyDescent="0.25">
      <c r="A433" s="35"/>
      <c r="B433" s="36"/>
      <c r="C433" s="37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spans="1:26" ht="15.75" x14ac:dyDescent="0.25">
      <c r="A434" s="35"/>
      <c r="B434" s="36"/>
      <c r="C434" s="37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spans="1:26" ht="15.75" x14ac:dyDescent="0.25">
      <c r="A435" s="35"/>
      <c r="B435" s="36"/>
      <c r="C435" s="37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spans="1:26" ht="15.75" x14ac:dyDescent="0.25">
      <c r="A436" s="35"/>
      <c r="B436" s="36"/>
      <c r="C436" s="37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spans="1:26" ht="15.75" x14ac:dyDescent="0.25">
      <c r="A437" s="35"/>
      <c r="B437" s="36"/>
      <c r="C437" s="37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spans="1:26" ht="15.75" x14ac:dyDescent="0.25">
      <c r="A438" s="35"/>
      <c r="B438" s="36"/>
      <c r="C438" s="37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spans="1:26" ht="15.75" x14ac:dyDescent="0.25">
      <c r="A439" s="35"/>
      <c r="B439" s="36"/>
      <c r="C439" s="37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spans="1:26" ht="15.75" x14ac:dyDescent="0.25">
      <c r="A440" s="35"/>
      <c r="B440" s="36"/>
      <c r="C440" s="37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spans="1:26" ht="15.75" x14ac:dyDescent="0.25">
      <c r="A441" s="35"/>
      <c r="B441" s="36"/>
      <c r="C441" s="37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spans="1:26" ht="15.75" x14ac:dyDescent="0.25">
      <c r="A442" s="35"/>
      <c r="B442" s="36"/>
      <c r="C442" s="37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spans="1:26" ht="15.75" x14ac:dyDescent="0.25">
      <c r="A443" s="35"/>
      <c r="B443" s="36"/>
      <c r="C443" s="37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spans="1:26" ht="15.75" x14ac:dyDescent="0.25">
      <c r="A444" s="35"/>
      <c r="B444" s="36"/>
      <c r="C444" s="37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spans="1:26" ht="15.75" x14ac:dyDescent="0.25">
      <c r="A445" s="35"/>
      <c r="B445" s="36"/>
      <c r="C445" s="37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spans="1:26" ht="15.75" x14ac:dyDescent="0.25">
      <c r="A446" s="35"/>
      <c r="B446" s="36"/>
      <c r="C446" s="37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spans="1:26" ht="15.75" x14ac:dyDescent="0.25">
      <c r="A447" s="35"/>
      <c r="B447" s="36"/>
      <c r="C447" s="37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spans="1:26" ht="15.75" x14ac:dyDescent="0.25">
      <c r="A448" s="35"/>
      <c r="B448" s="36"/>
      <c r="C448" s="37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spans="1:26" ht="15.75" x14ac:dyDescent="0.25">
      <c r="A449" s="35"/>
      <c r="B449" s="36"/>
      <c r="C449" s="37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spans="1:26" ht="15.75" x14ac:dyDescent="0.25">
      <c r="A450" s="35"/>
      <c r="B450" s="36"/>
      <c r="C450" s="37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spans="1:26" ht="15.75" x14ac:dyDescent="0.25">
      <c r="A451" s="35"/>
      <c r="B451" s="36"/>
      <c r="C451" s="37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spans="1:26" ht="15.75" x14ac:dyDescent="0.25">
      <c r="A452" s="35"/>
      <c r="B452" s="36"/>
      <c r="C452" s="37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spans="1:26" ht="15.75" x14ac:dyDescent="0.25">
      <c r="A453" s="35"/>
      <c r="B453" s="36"/>
      <c r="C453" s="37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spans="1:26" ht="15.75" x14ac:dyDescent="0.25">
      <c r="A454" s="35"/>
      <c r="B454" s="36"/>
      <c r="C454" s="37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spans="1:26" ht="15.75" x14ac:dyDescent="0.25">
      <c r="A455" s="35"/>
      <c r="B455" s="36"/>
      <c r="C455" s="37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spans="1:26" ht="15.75" x14ac:dyDescent="0.25">
      <c r="A456" s="35"/>
      <c r="B456" s="36"/>
      <c r="C456" s="37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spans="1:26" ht="15.75" x14ac:dyDescent="0.25">
      <c r="A457" s="35"/>
      <c r="B457" s="36"/>
      <c r="C457" s="37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spans="1:26" ht="15.75" x14ac:dyDescent="0.25">
      <c r="A458" s="35"/>
      <c r="B458" s="36"/>
      <c r="C458" s="37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spans="1:26" ht="15.75" x14ac:dyDescent="0.25">
      <c r="A459" s="35"/>
      <c r="B459" s="36"/>
      <c r="C459" s="37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spans="1:26" ht="15.75" x14ac:dyDescent="0.25">
      <c r="A460" s="35"/>
      <c r="B460" s="36"/>
      <c r="C460" s="37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spans="1:26" ht="15.75" x14ac:dyDescent="0.25">
      <c r="A461" s="35"/>
      <c r="B461" s="36"/>
      <c r="C461" s="37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spans="1:26" ht="15.75" x14ac:dyDescent="0.25">
      <c r="A462" s="35"/>
      <c r="B462" s="36"/>
      <c r="C462" s="37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spans="1:26" ht="15.75" x14ac:dyDescent="0.25">
      <c r="A463" s="35"/>
      <c r="B463" s="36"/>
      <c r="C463" s="37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spans="1:26" ht="15.75" x14ac:dyDescent="0.25">
      <c r="A464" s="35"/>
      <c r="B464" s="36"/>
      <c r="C464" s="37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spans="1:26" ht="15.75" x14ac:dyDescent="0.25">
      <c r="A465" s="35"/>
      <c r="B465" s="36"/>
      <c r="C465" s="37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spans="1:26" ht="15.75" x14ac:dyDescent="0.25">
      <c r="A466" s="35"/>
      <c r="B466" s="36"/>
      <c r="C466" s="37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 ht="15.75" x14ac:dyDescent="0.25">
      <c r="A467" s="35"/>
      <c r="B467" s="36"/>
      <c r="C467" s="37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spans="1:26" ht="15.75" x14ac:dyDescent="0.25">
      <c r="A468" s="35"/>
      <c r="B468" s="36"/>
      <c r="C468" s="37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spans="1:26" ht="15.75" x14ac:dyDescent="0.25">
      <c r="A469" s="35"/>
      <c r="B469" s="36"/>
      <c r="C469" s="37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spans="1:26" ht="15.75" x14ac:dyDescent="0.25">
      <c r="A470" s="35"/>
      <c r="B470" s="36"/>
      <c r="C470" s="37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spans="1:26" ht="15.75" x14ac:dyDescent="0.25">
      <c r="A471" s="35"/>
      <c r="B471" s="36"/>
      <c r="C471" s="37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spans="1:26" ht="15.75" x14ac:dyDescent="0.25">
      <c r="A472" s="35"/>
      <c r="B472" s="36"/>
      <c r="C472" s="37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spans="1:26" ht="15.75" x14ac:dyDescent="0.25">
      <c r="A473" s="35"/>
      <c r="B473" s="36"/>
      <c r="C473" s="37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spans="1:26" ht="15.75" x14ac:dyDescent="0.25">
      <c r="A474" s="35"/>
      <c r="B474" s="36"/>
      <c r="C474" s="37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spans="1:26" ht="15.75" x14ac:dyDescent="0.25">
      <c r="A475" s="35"/>
      <c r="B475" s="36"/>
      <c r="C475" s="37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spans="1:26" ht="15.75" x14ac:dyDescent="0.25">
      <c r="A476" s="35"/>
      <c r="B476" s="36"/>
      <c r="C476" s="37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spans="1:26" ht="15.75" x14ac:dyDescent="0.25">
      <c r="A477" s="35"/>
      <c r="B477" s="36"/>
      <c r="C477" s="37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spans="1:26" ht="15.75" x14ac:dyDescent="0.25">
      <c r="A478" s="35"/>
      <c r="B478" s="36"/>
      <c r="C478" s="37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spans="1:26" ht="15.75" x14ac:dyDescent="0.25">
      <c r="A479" s="35"/>
      <c r="B479" s="36"/>
      <c r="C479" s="37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spans="1:26" ht="15.75" x14ac:dyDescent="0.25">
      <c r="A480" s="35"/>
      <c r="B480" s="36"/>
      <c r="C480" s="37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spans="1:26" ht="15.75" x14ac:dyDescent="0.25">
      <c r="A481" s="35"/>
      <c r="B481" s="36"/>
      <c r="C481" s="37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spans="1:26" ht="15.75" x14ac:dyDescent="0.25">
      <c r="A482" s="35"/>
      <c r="B482" s="36"/>
      <c r="C482" s="37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spans="1:26" ht="15.75" x14ac:dyDescent="0.25">
      <c r="A483" s="35"/>
      <c r="B483" s="36"/>
      <c r="C483" s="37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spans="1:26" ht="15.75" x14ac:dyDescent="0.25">
      <c r="A484" s="35"/>
      <c r="B484" s="36"/>
      <c r="C484" s="37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spans="1:26" ht="15.75" x14ac:dyDescent="0.25">
      <c r="A485" s="35"/>
      <c r="B485" s="36"/>
      <c r="C485" s="37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spans="1:26" ht="15.75" x14ac:dyDescent="0.25">
      <c r="A486" s="35"/>
      <c r="B486" s="36"/>
      <c r="C486" s="37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spans="1:26" ht="15.75" x14ac:dyDescent="0.25">
      <c r="A487" s="35"/>
      <c r="B487" s="36"/>
      <c r="C487" s="37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spans="1:26" ht="15.75" x14ac:dyDescent="0.25">
      <c r="A488" s="35"/>
      <c r="B488" s="36"/>
      <c r="C488" s="37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spans="1:26" ht="15.75" x14ac:dyDescent="0.25">
      <c r="A489" s="35"/>
      <c r="B489" s="36"/>
      <c r="C489" s="37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spans="1:26" ht="15.75" x14ac:dyDescent="0.25">
      <c r="A490" s="35"/>
      <c r="B490" s="36"/>
      <c r="C490" s="37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spans="1:26" ht="15.75" x14ac:dyDescent="0.25">
      <c r="A491" s="35"/>
      <c r="B491" s="36"/>
      <c r="C491" s="37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spans="1:26" ht="15.75" x14ac:dyDescent="0.25">
      <c r="A492" s="35"/>
      <c r="B492" s="36"/>
      <c r="C492" s="37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spans="1:26" ht="15.75" x14ac:dyDescent="0.25">
      <c r="A493" s="35"/>
      <c r="B493" s="36"/>
      <c r="C493" s="37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 ht="15.75" x14ac:dyDescent="0.25">
      <c r="A494" s="35"/>
      <c r="B494" s="36"/>
      <c r="C494" s="37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spans="1:26" ht="15.75" x14ac:dyDescent="0.25">
      <c r="A495" s="35"/>
      <c r="B495" s="36"/>
      <c r="C495" s="37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spans="1:26" ht="15.75" x14ac:dyDescent="0.25">
      <c r="A496" s="35"/>
      <c r="B496" s="36"/>
      <c r="C496" s="37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spans="1:26" ht="15.75" x14ac:dyDescent="0.25">
      <c r="A497" s="35"/>
      <c r="B497" s="36"/>
      <c r="C497" s="37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spans="1:26" ht="15.75" x14ac:dyDescent="0.25">
      <c r="A498" s="35"/>
      <c r="B498" s="36"/>
      <c r="C498" s="37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spans="1:26" ht="15.75" x14ac:dyDescent="0.25">
      <c r="A499" s="35"/>
      <c r="B499" s="36"/>
      <c r="C499" s="37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spans="1:26" ht="15.75" x14ac:dyDescent="0.25">
      <c r="A500" s="35"/>
      <c r="B500" s="36"/>
      <c r="C500" s="37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spans="1:26" ht="15.75" x14ac:dyDescent="0.25">
      <c r="A501" s="35"/>
      <c r="B501" s="36"/>
      <c r="C501" s="37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spans="1:26" ht="15.75" x14ac:dyDescent="0.25">
      <c r="A502" s="35"/>
      <c r="B502" s="36"/>
      <c r="C502" s="37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spans="1:26" ht="15.75" x14ac:dyDescent="0.25">
      <c r="A503" s="35"/>
      <c r="B503" s="36"/>
      <c r="C503" s="37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spans="1:26" ht="15.75" x14ac:dyDescent="0.25">
      <c r="A504" s="35"/>
      <c r="B504" s="36"/>
      <c r="C504" s="37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spans="1:26" ht="15.75" x14ac:dyDescent="0.25">
      <c r="A505" s="35"/>
      <c r="B505" s="36"/>
      <c r="C505" s="37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spans="1:26" ht="15.75" x14ac:dyDescent="0.25">
      <c r="A506" s="35"/>
      <c r="B506" s="36"/>
      <c r="C506" s="37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spans="1:26" ht="15.75" x14ac:dyDescent="0.25">
      <c r="A507" s="35"/>
      <c r="B507" s="36"/>
      <c r="C507" s="37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spans="1:26" ht="15.75" x14ac:dyDescent="0.25">
      <c r="A508" s="35"/>
      <c r="B508" s="36"/>
      <c r="C508" s="37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spans="1:26" ht="15.75" x14ac:dyDescent="0.25">
      <c r="A509" s="35"/>
      <c r="B509" s="36"/>
      <c r="C509" s="37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spans="1:26" ht="15.75" x14ac:dyDescent="0.25">
      <c r="A510" s="35"/>
      <c r="B510" s="36"/>
      <c r="C510" s="37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spans="1:26" ht="15.75" x14ac:dyDescent="0.25">
      <c r="A511" s="35"/>
      <c r="B511" s="36"/>
      <c r="C511" s="37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spans="1:26" ht="15.75" x14ac:dyDescent="0.25">
      <c r="A512" s="35"/>
      <c r="B512" s="36"/>
      <c r="C512" s="37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spans="1:26" ht="15.75" x14ac:dyDescent="0.25">
      <c r="A513" s="35"/>
      <c r="B513" s="36"/>
      <c r="C513" s="37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spans="1:26" ht="15.75" x14ac:dyDescent="0.25">
      <c r="A514" s="35"/>
      <c r="B514" s="36"/>
      <c r="C514" s="37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spans="1:26" ht="15.75" x14ac:dyDescent="0.25">
      <c r="A515" s="35"/>
      <c r="B515" s="36"/>
      <c r="C515" s="37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spans="1:26" ht="15.75" x14ac:dyDescent="0.25">
      <c r="A516" s="35"/>
      <c r="B516" s="36"/>
      <c r="C516" s="37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spans="1:26" ht="15.75" x14ac:dyDescent="0.25">
      <c r="A517" s="35"/>
      <c r="B517" s="36"/>
      <c r="C517" s="37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spans="1:26" ht="15.75" x14ac:dyDescent="0.25">
      <c r="A518" s="35"/>
      <c r="B518" s="36"/>
      <c r="C518" s="37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spans="1:26" ht="15.75" x14ac:dyDescent="0.25">
      <c r="A519" s="35"/>
      <c r="B519" s="36"/>
      <c r="C519" s="37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spans="1:26" ht="15.75" x14ac:dyDescent="0.25">
      <c r="A520" s="35"/>
      <c r="B520" s="36"/>
      <c r="C520" s="37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spans="1:26" ht="15.75" x14ac:dyDescent="0.25">
      <c r="A521" s="35"/>
      <c r="B521" s="36"/>
      <c r="C521" s="37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spans="1:26" ht="15.75" x14ac:dyDescent="0.25">
      <c r="A522" s="35"/>
      <c r="B522" s="36"/>
      <c r="C522" s="37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spans="1:26" ht="15.75" x14ac:dyDescent="0.25">
      <c r="A523" s="35"/>
      <c r="B523" s="36"/>
      <c r="C523" s="37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spans="1:26" ht="15.75" x14ac:dyDescent="0.25">
      <c r="A524" s="35"/>
      <c r="B524" s="36"/>
      <c r="C524" s="37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spans="1:26" ht="15.75" x14ac:dyDescent="0.25">
      <c r="A525" s="35"/>
      <c r="B525" s="36"/>
      <c r="C525" s="37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spans="1:26" ht="15.75" x14ac:dyDescent="0.25">
      <c r="A526" s="35"/>
      <c r="B526" s="36"/>
      <c r="C526" s="37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spans="1:26" ht="15.75" x14ac:dyDescent="0.25">
      <c r="A527" s="35"/>
      <c r="B527" s="36"/>
      <c r="C527" s="37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spans="1:26" ht="15.75" x14ac:dyDescent="0.25">
      <c r="A528" s="35"/>
      <c r="B528" s="36"/>
      <c r="C528" s="37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spans="1:26" ht="15.75" x14ac:dyDescent="0.25">
      <c r="A529" s="35"/>
      <c r="B529" s="36"/>
      <c r="C529" s="37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spans="1:26" ht="15.75" x14ac:dyDescent="0.25">
      <c r="A530" s="35"/>
      <c r="B530" s="36"/>
      <c r="C530" s="37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spans="1:26" ht="15.75" x14ac:dyDescent="0.25">
      <c r="A531" s="35"/>
      <c r="B531" s="36"/>
      <c r="C531" s="37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spans="1:26" ht="15.75" x14ac:dyDescent="0.25">
      <c r="A532" s="35"/>
      <c r="B532" s="36"/>
      <c r="C532" s="37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spans="1:26" ht="15.75" x14ac:dyDescent="0.25">
      <c r="A533" s="35"/>
      <c r="B533" s="36"/>
      <c r="C533" s="37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spans="1:26" ht="15.75" x14ac:dyDescent="0.25">
      <c r="A534" s="35"/>
      <c r="B534" s="36"/>
      <c r="C534" s="37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spans="1:26" ht="15.75" x14ac:dyDescent="0.25">
      <c r="A535" s="35"/>
      <c r="B535" s="36"/>
      <c r="C535" s="37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spans="1:26" ht="15.75" x14ac:dyDescent="0.25">
      <c r="A536" s="35"/>
      <c r="B536" s="36"/>
      <c r="C536" s="37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spans="1:26" ht="15.75" x14ac:dyDescent="0.25">
      <c r="A537" s="35"/>
      <c r="B537" s="36"/>
      <c r="C537" s="37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spans="1:26" ht="15.75" x14ac:dyDescent="0.25">
      <c r="A538" s="35"/>
      <c r="B538" s="36"/>
      <c r="C538" s="37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spans="1:26" ht="15.75" x14ac:dyDescent="0.25">
      <c r="A539" s="35"/>
      <c r="B539" s="36"/>
      <c r="C539" s="37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spans="1:26" ht="15.75" x14ac:dyDescent="0.25">
      <c r="A540" s="35"/>
      <c r="B540" s="36"/>
      <c r="C540" s="37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spans="1:26" ht="15.75" x14ac:dyDescent="0.25">
      <c r="A541" s="35"/>
      <c r="B541" s="36"/>
      <c r="C541" s="37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spans="1:26" ht="15.75" x14ac:dyDescent="0.25">
      <c r="A542" s="35"/>
      <c r="B542" s="36"/>
      <c r="C542" s="37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spans="1:26" ht="15.75" x14ac:dyDescent="0.25">
      <c r="A543" s="35"/>
      <c r="B543" s="36"/>
      <c r="C543" s="37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spans="1:26" ht="15.75" x14ac:dyDescent="0.25">
      <c r="A544" s="35"/>
      <c r="B544" s="36"/>
      <c r="C544" s="37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spans="1:26" ht="15.75" x14ac:dyDescent="0.25">
      <c r="A545" s="35"/>
      <c r="B545" s="36"/>
      <c r="C545" s="37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spans="1:26" ht="15.75" x14ac:dyDescent="0.25">
      <c r="A546" s="35"/>
      <c r="B546" s="36"/>
      <c r="C546" s="37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spans="1:26" ht="15.75" x14ac:dyDescent="0.25">
      <c r="A547" s="35"/>
      <c r="B547" s="36"/>
      <c r="C547" s="37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spans="1:26" ht="15.75" x14ac:dyDescent="0.25">
      <c r="A548" s="35"/>
      <c r="B548" s="36"/>
      <c r="C548" s="37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spans="1:26" ht="15.75" x14ac:dyDescent="0.25">
      <c r="A549" s="35"/>
      <c r="B549" s="36"/>
      <c r="C549" s="37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spans="1:26" ht="15.75" x14ac:dyDescent="0.25">
      <c r="A550" s="35"/>
      <c r="B550" s="36"/>
      <c r="C550" s="37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spans="1:26" ht="15.75" x14ac:dyDescent="0.25">
      <c r="A551" s="35"/>
      <c r="B551" s="36"/>
      <c r="C551" s="37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spans="1:26" ht="15.75" x14ac:dyDescent="0.25">
      <c r="A552" s="35"/>
      <c r="B552" s="36"/>
      <c r="C552" s="37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spans="1:26" ht="15.75" x14ac:dyDescent="0.25">
      <c r="A553" s="35"/>
      <c r="B553" s="36"/>
      <c r="C553" s="37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spans="1:26" ht="15.75" x14ac:dyDescent="0.25">
      <c r="A554" s="35"/>
      <c r="B554" s="36"/>
      <c r="C554" s="37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spans="1:26" ht="15.75" x14ac:dyDescent="0.25">
      <c r="A555" s="35"/>
      <c r="B555" s="36"/>
      <c r="C555" s="37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spans="1:26" ht="15.75" x14ac:dyDescent="0.25">
      <c r="A556" s="35"/>
      <c r="B556" s="36"/>
      <c r="C556" s="37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spans="1:26" ht="15.75" x14ac:dyDescent="0.25">
      <c r="A557" s="35"/>
      <c r="B557" s="36"/>
      <c r="C557" s="37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spans="1:26" ht="15.75" x14ac:dyDescent="0.25">
      <c r="A558" s="35"/>
      <c r="B558" s="36"/>
      <c r="C558" s="37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spans="1:26" ht="15.75" x14ac:dyDescent="0.25">
      <c r="A559" s="35"/>
      <c r="B559" s="36"/>
      <c r="C559" s="37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spans="1:26" ht="15.75" x14ac:dyDescent="0.25">
      <c r="A560" s="35"/>
      <c r="B560" s="36"/>
      <c r="C560" s="37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spans="1:26" ht="15.75" x14ac:dyDescent="0.25">
      <c r="A561" s="35"/>
      <c r="B561" s="36"/>
      <c r="C561" s="37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spans="1:26" ht="15.75" x14ac:dyDescent="0.25">
      <c r="A562" s="35"/>
      <c r="B562" s="36"/>
      <c r="C562" s="37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spans="1:26" ht="15.75" x14ac:dyDescent="0.25">
      <c r="A563" s="35"/>
      <c r="B563" s="36"/>
      <c r="C563" s="37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spans="1:26" ht="15.75" x14ac:dyDescent="0.25">
      <c r="A564" s="35"/>
      <c r="B564" s="36"/>
      <c r="C564" s="37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spans="1:26" ht="15.75" x14ac:dyDescent="0.25">
      <c r="A565" s="35"/>
      <c r="B565" s="36"/>
      <c r="C565" s="37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spans="1:26" ht="15.75" x14ac:dyDescent="0.25">
      <c r="A566" s="35"/>
      <c r="B566" s="36"/>
      <c r="C566" s="37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spans="1:26" ht="15.75" x14ac:dyDescent="0.25">
      <c r="A567" s="35"/>
      <c r="B567" s="36"/>
      <c r="C567" s="37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spans="1:26" ht="15.75" x14ac:dyDescent="0.25">
      <c r="A568" s="35"/>
      <c r="B568" s="36"/>
      <c r="C568" s="37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spans="1:26" ht="15.75" x14ac:dyDescent="0.25">
      <c r="A569" s="35"/>
      <c r="B569" s="36"/>
      <c r="C569" s="37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spans="1:26" ht="15.75" x14ac:dyDescent="0.25">
      <c r="A570" s="35"/>
      <c r="B570" s="36"/>
      <c r="C570" s="37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spans="1:26" ht="15.75" x14ac:dyDescent="0.25">
      <c r="A571" s="35"/>
      <c r="B571" s="36"/>
      <c r="C571" s="37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spans="1:26" ht="15.75" x14ac:dyDescent="0.25">
      <c r="A572" s="35"/>
      <c r="B572" s="36"/>
      <c r="C572" s="37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spans="1:26" ht="15.75" x14ac:dyDescent="0.25">
      <c r="A573" s="35"/>
      <c r="B573" s="36"/>
      <c r="C573" s="37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spans="1:26" ht="15.75" x14ac:dyDescent="0.25">
      <c r="A574" s="35"/>
      <c r="B574" s="36"/>
      <c r="C574" s="37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spans="1:26" ht="15.75" x14ac:dyDescent="0.25">
      <c r="A575" s="35"/>
      <c r="B575" s="36"/>
      <c r="C575" s="37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spans="1:26" ht="15.75" x14ac:dyDescent="0.25">
      <c r="A576" s="35"/>
      <c r="B576" s="36"/>
      <c r="C576" s="37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spans="1:26" ht="15.75" x14ac:dyDescent="0.25">
      <c r="A577" s="35"/>
      <c r="B577" s="36"/>
      <c r="C577" s="37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spans="1:26" ht="15.75" x14ac:dyDescent="0.25">
      <c r="A578" s="35"/>
      <c r="B578" s="36"/>
      <c r="C578" s="37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spans="1:26" ht="15.75" x14ac:dyDescent="0.25">
      <c r="A579" s="35"/>
      <c r="B579" s="36"/>
      <c r="C579" s="37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spans="1:26" ht="15.75" x14ac:dyDescent="0.25">
      <c r="A580" s="35"/>
      <c r="B580" s="36"/>
      <c r="C580" s="37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spans="1:26" ht="15.75" x14ac:dyDescent="0.25">
      <c r="A581" s="35"/>
      <c r="B581" s="36"/>
      <c r="C581" s="37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spans="1:26" ht="15.75" x14ac:dyDescent="0.25">
      <c r="A582" s="35"/>
      <c r="B582" s="36"/>
      <c r="C582" s="37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spans="1:26" ht="15.75" x14ac:dyDescent="0.25">
      <c r="A583" s="35"/>
      <c r="B583" s="36"/>
      <c r="C583" s="37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spans="1:26" ht="15.75" x14ac:dyDescent="0.25">
      <c r="A584" s="35"/>
      <c r="B584" s="36"/>
      <c r="C584" s="37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spans="1:26" ht="15.75" x14ac:dyDescent="0.25">
      <c r="A585" s="35"/>
      <c r="B585" s="36"/>
      <c r="C585" s="37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spans="1:26" ht="15.75" x14ac:dyDescent="0.25">
      <c r="A586" s="35"/>
      <c r="B586" s="36"/>
      <c r="C586" s="37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spans="1:26" ht="15.75" x14ac:dyDescent="0.25">
      <c r="A587" s="35"/>
      <c r="B587" s="36"/>
      <c r="C587" s="37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spans="1:26" ht="15.75" x14ac:dyDescent="0.25">
      <c r="A588" s="35"/>
      <c r="B588" s="36"/>
      <c r="C588" s="37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spans="1:26" ht="15.75" x14ac:dyDescent="0.25">
      <c r="A589" s="35"/>
      <c r="B589" s="36"/>
      <c r="C589" s="37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spans="1:26" ht="15.75" x14ac:dyDescent="0.25">
      <c r="A590" s="35"/>
      <c r="B590" s="36"/>
      <c r="C590" s="37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spans="1:26" ht="15.75" x14ac:dyDescent="0.25">
      <c r="A591" s="35"/>
      <c r="B591" s="36"/>
      <c r="C591" s="37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spans="1:26" ht="15.75" x14ac:dyDescent="0.25">
      <c r="A592" s="35"/>
      <c r="B592" s="36"/>
      <c r="C592" s="37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spans="1:26" ht="15.75" x14ac:dyDescent="0.25">
      <c r="A593" s="35"/>
      <c r="B593" s="36"/>
      <c r="C593" s="37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spans="1:26" ht="15.75" x14ac:dyDescent="0.25">
      <c r="A594" s="35"/>
      <c r="B594" s="36"/>
      <c r="C594" s="37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spans="1:26" ht="15.75" x14ac:dyDescent="0.25">
      <c r="A595" s="35"/>
      <c r="B595" s="36"/>
      <c r="C595" s="37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spans="1:26" ht="15.75" x14ac:dyDescent="0.25">
      <c r="A596" s="35"/>
      <c r="B596" s="36"/>
      <c r="C596" s="37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spans="1:26" ht="15.75" x14ac:dyDescent="0.25">
      <c r="A597" s="35"/>
      <c r="B597" s="36"/>
      <c r="C597" s="37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spans="1:26" ht="15.75" x14ac:dyDescent="0.25">
      <c r="A598" s="35"/>
      <c r="B598" s="36"/>
      <c r="C598" s="37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spans="1:26" ht="15.75" x14ac:dyDescent="0.25">
      <c r="A599" s="35"/>
      <c r="B599" s="36"/>
      <c r="C599" s="37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spans="1:26" ht="15.75" x14ac:dyDescent="0.25">
      <c r="A600" s="35"/>
      <c r="B600" s="36"/>
      <c r="C600" s="37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spans="1:26" ht="15.75" x14ac:dyDescent="0.25">
      <c r="A601" s="35"/>
      <c r="B601" s="36"/>
      <c r="C601" s="37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spans="1:26" ht="15.75" x14ac:dyDescent="0.25">
      <c r="A602" s="35"/>
      <c r="B602" s="36"/>
      <c r="C602" s="37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spans="1:26" ht="15.75" x14ac:dyDescent="0.25">
      <c r="A603" s="35"/>
      <c r="B603" s="36"/>
      <c r="C603" s="37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spans="1:26" ht="15.75" x14ac:dyDescent="0.25">
      <c r="A604" s="35"/>
      <c r="B604" s="36"/>
      <c r="C604" s="37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spans="1:26" ht="15.75" x14ac:dyDescent="0.25">
      <c r="A605" s="35"/>
      <c r="B605" s="36"/>
      <c r="C605" s="37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spans="1:26" ht="15.75" x14ac:dyDescent="0.25">
      <c r="A606" s="35"/>
      <c r="B606" s="36"/>
      <c r="C606" s="37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spans="1:26" ht="15.75" x14ac:dyDescent="0.25">
      <c r="A607" s="35"/>
      <c r="B607" s="36"/>
      <c r="C607" s="37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spans="1:26" ht="15.75" x14ac:dyDescent="0.25">
      <c r="A608" s="35"/>
      <c r="B608" s="36"/>
      <c r="C608" s="37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spans="1:26" ht="15.75" x14ac:dyDescent="0.25">
      <c r="A609" s="35"/>
      <c r="B609" s="36"/>
      <c r="C609" s="37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spans="1:26" ht="15.75" x14ac:dyDescent="0.25">
      <c r="A610" s="35"/>
      <c r="B610" s="36"/>
      <c r="C610" s="37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spans="1:26" ht="15.75" x14ac:dyDescent="0.25">
      <c r="A611" s="35"/>
      <c r="B611" s="36"/>
      <c r="C611" s="37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spans="1:26" ht="15.75" x14ac:dyDescent="0.25">
      <c r="A612" s="35"/>
      <c r="B612" s="36"/>
      <c r="C612" s="37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spans="1:26" ht="15.75" x14ac:dyDescent="0.25">
      <c r="A613" s="35"/>
      <c r="B613" s="36"/>
      <c r="C613" s="37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spans="1:26" ht="15.75" x14ac:dyDescent="0.25">
      <c r="A614" s="35"/>
      <c r="B614" s="36"/>
      <c r="C614" s="37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spans="1:26" ht="15.75" x14ac:dyDescent="0.25">
      <c r="A615" s="35"/>
      <c r="B615" s="36"/>
      <c r="C615" s="37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spans="1:26" ht="15.75" x14ac:dyDescent="0.25">
      <c r="A616" s="35"/>
      <c r="B616" s="36"/>
      <c r="C616" s="37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spans="1:26" ht="15.75" x14ac:dyDescent="0.25">
      <c r="A617" s="35"/>
      <c r="B617" s="36"/>
      <c r="C617" s="37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spans="1:26" ht="15.75" x14ac:dyDescent="0.25">
      <c r="A618" s="35"/>
      <c r="B618" s="36"/>
      <c r="C618" s="37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spans="1:26" ht="15.75" x14ac:dyDescent="0.25">
      <c r="A619" s="35"/>
      <c r="B619" s="36"/>
      <c r="C619" s="37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spans="1:26" ht="15.75" x14ac:dyDescent="0.25">
      <c r="A620" s="35"/>
      <c r="B620" s="36"/>
      <c r="C620" s="37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spans="1:26" ht="15.75" x14ac:dyDescent="0.25">
      <c r="A621" s="35"/>
      <c r="B621" s="36"/>
      <c r="C621" s="37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spans="1:26" ht="15.75" x14ac:dyDescent="0.25">
      <c r="A622" s="35"/>
      <c r="B622" s="36"/>
      <c r="C622" s="37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spans="1:26" ht="15.75" x14ac:dyDescent="0.25">
      <c r="A623" s="35"/>
      <c r="B623" s="36"/>
      <c r="C623" s="37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spans="1:26" ht="15.75" x14ac:dyDescent="0.25">
      <c r="A624" s="35"/>
      <c r="B624" s="36"/>
      <c r="C624" s="37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spans="1:26" ht="15.75" x14ac:dyDescent="0.25">
      <c r="A625" s="35"/>
      <c r="B625" s="36"/>
      <c r="C625" s="37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spans="1:26" ht="15.75" x14ac:dyDescent="0.25">
      <c r="A626" s="35"/>
      <c r="B626" s="36"/>
      <c r="C626" s="37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spans="1:26" ht="15.75" x14ac:dyDescent="0.25">
      <c r="A627" s="35"/>
      <c r="B627" s="36"/>
      <c r="C627" s="37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spans="1:26" ht="15.75" x14ac:dyDescent="0.25">
      <c r="A628" s="35"/>
      <c r="B628" s="36"/>
      <c r="C628" s="37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spans="1:26" ht="15.75" x14ac:dyDescent="0.25">
      <c r="A629" s="35"/>
      <c r="B629" s="36"/>
      <c r="C629" s="37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spans="1:26" ht="15.75" x14ac:dyDescent="0.25">
      <c r="A630" s="35"/>
      <c r="B630" s="36"/>
      <c r="C630" s="37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spans="1:26" ht="15.75" x14ac:dyDescent="0.25">
      <c r="A631" s="35"/>
      <c r="B631" s="36"/>
      <c r="C631" s="37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spans="1:26" ht="15.75" x14ac:dyDescent="0.25">
      <c r="A632" s="35"/>
      <c r="B632" s="36"/>
      <c r="C632" s="37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spans="1:26" ht="15.75" x14ac:dyDescent="0.25">
      <c r="A633" s="35"/>
      <c r="B633" s="36"/>
      <c r="C633" s="37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spans="1:26" ht="15.75" x14ac:dyDescent="0.25">
      <c r="A634" s="35"/>
      <c r="B634" s="36"/>
      <c r="C634" s="37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spans="1:26" ht="15.75" x14ac:dyDescent="0.25">
      <c r="A635" s="35"/>
      <c r="B635" s="36"/>
      <c r="C635" s="37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spans="1:26" ht="15.75" x14ac:dyDescent="0.25">
      <c r="A636" s="35"/>
      <c r="B636" s="36"/>
      <c r="C636" s="37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spans="1:26" ht="15.75" x14ac:dyDescent="0.25">
      <c r="A637" s="35"/>
      <c r="B637" s="36"/>
      <c r="C637" s="37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spans="1:26" ht="15.75" x14ac:dyDescent="0.25">
      <c r="A638" s="35"/>
      <c r="B638" s="36"/>
      <c r="C638" s="37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spans="1:26" ht="15.75" x14ac:dyDescent="0.25">
      <c r="A639" s="35"/>
      <c r="B639" s="36"/>
      <c r="C639" s="37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spans="1:26" ht="15.75" x14ac:dyDescent="0.25">
      <c r="A640" s="35"/>
      <c r="B640" s="36"/>
      <c r="C640" s="37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spans="1:26" ht="15.75" x14ac:dyDescent="0.25">
      <c r="A641" s="35"/>
      <c r="B641" s="36"/>
      <c r="C641" s="37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spans="1:26" ht="15.75" x14ac:dyDescent="0.25">
      <c r="A642" s="35"/>
      <c r="B642" s="36"/>
      <c r="C642" s="37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spans="1:26" ht="15.75" x14ac:dyDescent="0.25">
      <c r="A643" s="35"/>
      <c r="B643" s="36"/>
      <c r="C643" s="37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spans="1:26" ht="15.75" x14ac:dyDescent="0.25">
      <c r="A644" s="35"/>
      <c r="B644" s="36"/>
      <c r="C644" s="37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spans="1:26" ht="15.75" x14ac:dyDescent="0.25">
      <c r="A645" s="35"/>
      <c r="B645" s="36"/>
      <c r="C645" s="37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spans="1:26" ht="15.75" x14ac:dyDescent="0.25">
      <c r="A646" s="35"/>
      <c r="B646" s="36"/>
      <c r="C646" s="37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spans="1:26" ht="15.75" x14ac:dyDescent="0.25">
      <c r="A647" s="35"/>
      <c r="B647" s="36"/>
      <c r="C647" s="37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spans="1:26" ht="15.75" x14ac:dyDescent="0.25">
      <c r="A648" s="35"/>
      <c r="B648" s="36"/>
      <c r="C648" s="37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spans="1:26" ht="15.75" x14ac:dyDescent="0.25">
      <c r="A649" s="35"/>
      <c r="B649" s="36"/>
      <c r="C649" s="37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spans="1:26" ht="15.75" x14ac:dyDescent="0.25">
      <c r="A650" s="35"/>
      <c r="B650" s="36"/>
      <c r="C650" s="37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spans="1:26" ht="15.75" x14ac:dyDescent="0.25">
      <c r="A651" s="35"/>
      <c r="B651" s="36"/>
      <c r="C651" s="37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spans="1:26" ht="15.75" x14ac:dyDescent="0.25">
      <c r="A652" s="35"/>
      <c r="B652" s="36"/>
      <c r="C652" s="37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spans="1:26" ht="15.75" x14ac:dyDescent="0.25">
      <c r="A653" s="35"/>
      <c r="B653" s="36"/>
      <c r="C653" s="37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spans="1:26" ht="15.75" x14ac:dyDescent="0.25">
      <c r="A654" s="35"/>
      <c r="B654" s="36"/>
      <c r="C654" s="37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spans="1:26" ht="15.75" x14ac:dyDescent="0.25">
      <c r="A655" s="35"/>
      <c r="B655" s="36"/>
      <c r="C655" s="37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spans="1:26" ht="15.75" x14ac:dyDescent="0.25">
      <c r="A656" s="35"/>
      <c r="B656" s="36"/>
      <c r="C656" s="37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spans="1:26" ht="15.75" x14ac:dyDescent="0.25">
      <c r="A657" s="35"/>
      <c r="B657" s="36"/>
      <c r="C657" s="37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spans="1:26" ht="15.75" x14ac:dyDescent="0.25">
      <c r="A658" s="35"/>
      <c r="B658" s="36"/>
      <c r="C658" s="37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spans="1:26" ht="15.75" x14ac:dyDescent="0.25">
      <c r="A659" s="35"/>
      <c r="B659" s="36"/>
      <c r="C659" s="37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spans="1:26" ht="15.75" x14ac:dyDescent="0.25">
      <c r="A660" s="35"/>
      <c r="B660" s="36"/>
      <c r="C660" s="37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spans="1:26" ht="15.75" x14ac:dyDescent="0.25">
      <c r="A661" s="35"/>
      <c r="B661" s="36"/>
      <c r="C661" s="37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spans="1:26" ht="15.75" x14ac:dyDescent="0.25">
      <c r="A662" s="35"/>
      <c r="B662" s="36"/>
      <c r="C662" s="37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spans="1:26" ht="15.75" x14ac:dyDescent="0.25">
      <c r="A663" s="35"/>
      <c r="B663" s="36"/>
      <c r="C663" s="37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spans="1:26" ht="15.75" x14ac:dyDescent="0.25">
      <c r="A664" s="35"/>
      <c r="B664" s="36"/>
      <c r="C664" s="37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spans="1:26" ht="15.75" x14ac:dyDescent="0.25">
      <c r="A665" s="35"/>
      <c r="B665" s="36"/>
      <c r="C665" s="37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spans="1:26" ht="15.75" x14ac:dyDescent="0.25">
      <c r="A666" s="35"/>
      <c r="B666" s="36"/>
      <c r="C666" s="37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spans="1:26" ht="15.75" x14ac:dyDescent="0.25">
      <c r="A667" s="35"/>
      <c r="B667" s="36"/>
      <c r="C667" s="37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spans="1:26" ht="15.75" x14ac:dyDescent="0.25">
      <c r="A668" s="35"/>
      <c r="B668" s="36"/>
      <c r="C668" s="37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spans="1:26" ht="15.75" x14ac:dyDescent="0.25">
      <c r="A669" s="35"/>
      <c r="B669" s="36"/>
      <c r="C669" s="37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spans="1:26" ht="15.75" x14ac:dyDescent="0.25">
      <c r="A670" s="35"/>
      <c r="B670" s="36"/>
      <c r="C670" s="37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spans="1:26" ht="15.75" x14ac:dyDescent="0.25">
      <c r="A671" s="35"/>
      <c r="B671" s="36"/>
      <c r="C671" s="37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spans="1:26" ht="15.75" x14ac:dyDescent="0.25">
      <c r="A672" s="35"/>
      <c r="B672" s="36"/>
      <c r="C672" s="37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spans="1:26" ht="15.75" x14ac:dyDescent="0.25">
      <c r="A673" s="35"/>
      <c r="B673" s="36"/>
      <c r="C673" s="37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spans="1:26" ht="15.75" x14ac:dyDescent="0.25">
      <c r="A674" s="35"/>
      <c r="B674" s="36"/>
      <c r="C674" s="37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spans="1:26" ht="15.75" x14ac:dyDescent="0.25">
      <c r="A675" s="35"/>
      <c r="B675" s="36"/>
      <c r="C675" s="37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spans="1:26" ht="15.75" x14ac:dyDescent="0.25">
      <c r="A676" s="35"/>
      <c r="B676" s="36"/>
      <c r="C676" s="37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spans="1:26" ht="15.75" x14ac:dyDescent="0.25">
      <c r="A677" s="35"/>
      <c r="B677" s="36"/>
      <c r="C677" s="37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spans="1:26" ht="15.75" x14ac:dyDescent="0.25">
      <c r="A678" s="35"/>
      <c r="B678" s="36"/>
      <c r="C678" s="37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spans="1:26" ht="15.75" x14ac:dyDescent="0.25">
      <c r="A679" s="35"/>
      <c r="B679" s="36"/>
      <c r="C679" s="37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spans="1:26" ht="15.75" x14ac:dyDescent="0.25">
      <c r="A680" s="35"/>
      <c r="B680" s="36"/>
      <c r="C680" s="37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spans="1:26" ht="15.75" x14ac:dyDescent="0.25">
      <c r="A681" s="35"/>
      <c r="B681" s="36"/>
      <c r="C681" s="37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spans="1:26" ht="15.75" x14ac:dyDescent="0.25">
      <c r="A682" s="35"/>
      <c r="B682" s="36"/>
      <c r="C682" s="37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spans="1:26" ht="15.75" x14ac:dyDescent="0.25">
      <c r="A683" s="35"/>
      <c r="B683" s="36"/>
      <c r="C683" s="37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spans="1:26" ht="15.75" x14ac:dyDescent="0.25">
      <c r="A684" s="35"/>
      <c r="B684" s="36"/>
      <c r="C684" s="37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spans="1:26" ht="15.75" x14ac:dyDescent="0.25">
      <c r="A685" s="35"/>
      <c r="B685" s="36"/>
      <c r="C685" s="37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spans="1:26" ht="15.75" x14ac:dyDescent="0.25">
      <c r="A686" s="35"/>
      <c r="B686" s="36"/>
      <c r="C686" s="37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spans="1:26" ht="15.75" x14ac:dyDescent="0.25">
      <c r="A687" s="35"/>
      <c r="B687" s="36"/>
      <c r="C687" s="37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spans="1:26" ht="15.75" x14ac:dyDescent="0.25">
      <c r="A688" s="35"/>
      <c r="B688" s="36"/>
      <c r="C688" s="37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spans="1:26" ht="15.75" x14ac:dyDescent="0.25">
      <c r="A689" s="35"/>
      <c r="B689" s="36"/>
      <c r="C689" s="37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spans="1:26" ht="15.75" x14ac:dyDescent="0.25">
      <c r="A690" s="35"/>
      <c r="B690" s="36"/>
      <c r="C690" s="37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spans="1:26" ht="15.75" x14ac:dyDescent="0.25">
      <c r="A691" s="35"/>
      <c r="B691" s="36"/>
      <c r="C691" s="37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spans="1:26" ht="15.75" x14ac:dyDescent="0.25">
      <c r="A692" s="35"/>
      <c r="B692" s="36"/>
      <c r="C692" s="37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spans="1:26" ht="15.75" x14ac:dyDescent="0.25">
      <c r="A693" s="35"/>
      <c r="B693" s="36"/>
      <c r="C693" s="37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spans="1:26" ht="15.75" x14ac:dyDescent="0.25">
      <c r="A694" s="35"/>
      <c r="B694" s="36"/>
      <c r="C694" s="37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spans="1:26" ht="15.75" x14ac:dyDescent="0.25">
      <c r="A695" s="35"/>
      <c r="B695" s="36"/>
      <c r="C695" s="37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spans="1:26" ht="15.75" x14ac:dyDescent="0.25">
      <c r="A696" s="35"/>
      <c r="B696" s="36"/>
      <c r="C696" s="37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spans="1:26" ht="15.75" x14ac:dyDescent="0.25">
      <c r="A697" s="35"/>
      <c r="B697" s="36"/>
      <c r="C697" s="37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spans="1:26" ht="15.75" x14ac:dyDescent="0.25">
      <c r="A698" s="35"/>
      <c r="B698" s="36"/>
      <c r="C698" s="37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spans="1:26" ht="15.75" x14ac:dyDescent="0.25">
      <c r="A699" s="35"/>
      <c r="B699" s="36"/>
      <c r="C699" s="37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spans="1:26" ht="15.75" x14ac:dyDescent="0.25">
      <c r="A700" s="35"/>
      <c r="B700" s="36"/>
      <c r="C700" s="37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spans="1:26" ht="15.75" x14ac:dyDescent="0.25">
      <c r="A701" s="35"/>
      <c r="B701" s="36"/>
      <c r="C701" s="37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spans="1:26" ht="15.75" x14ac:dyDescent="0.25">
      <c r="A702" s="35"/>
      <c r="B702" s="36"/>
      <c r="C702" s="37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spans="1:26" ht="15.75" x14ac:dyDescent="0.25">
      <c r="A703" s="35"/>
      <c r="B703" s="36"/>
      <c r="C703" s="37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spans="1:26" ht="15.75" x14ac:dyDescent="0.25">
      <c r="A704" s="35"/>
      <c r="B704" s="36"/>
      <c r="C704" s="37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spans="1:26" ht="15.75" x14ac:dyDescent="0.25">
      <c r="A705" s="35"/>
      <c r="B705" s="36"/>
      <c r="C705" s="37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spans="1:26" ht="15.75" x14ac:dyDescent="0.25">
      <c r="A706" s="35"/>
      <c r="B706" s="36"/>
      <c r="C706" s="37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spans="1:26" ht="15.75" x14ac:dyDescent="0.25">
      <c r="A707" s="35"/>
      <c r="B707" s="36"/>
      <c r="C707" s="37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spans="1:26" ht="15.75" x14ac:dyDescent="0.25">
      <c r="A708" s="35"/>
      <c r="B708" s="36"/>
      <c r="C708" s="37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spans="1:26" ht="15.75" x14ac:dyDescent="0.25">
      <c r="A709" s="35"/>
      <c r="B709" s="36"/>
      <c r="C709" s="37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spans="1:26" ht="15.75" x14ac:dyDescent="0.25">
      <c r="A710" s="35"/>
      <c r="B710" s="36"/>
      <c r="C710" s="37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spans="1:26" ht="15.75" x14ac:dyDescent="0.25">
      <c r="A711" s="35"/>
      <c r="B711" s="36"/>
      <c r="C711" s="37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spans="1:26" ht="15.75" x14ac:dyDescent="0.25">
      <c r="A712" s="35"/>
      <c r="B712" s="36"/>
      <c r="C712" s="37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spans="1:26" ht="15.75" x14ac:dyDescent="0.25">
      <c r="A713" s="35"/>
      <c r="B713" s="36"/>
      <c r="C713" s="37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spans="1:26" ht="15.75" x14ac:dyDescent="0.25">
      <c r="A714" s="35"/>
      <c r="B714" s="36"/>
      <c r="C714" s="37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spans="1:26" ht="15.75" x14ac:dyDescent="0.25">
      <c r="A715" s="35"/>
      <c r="B715" s="36"/>
      <c r="C715" s="37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spans="1:26" ht="15.75" x14ac:dyDescent="0.25">
      <c r="A716" s="35"/>
      <c r="B716" s="36"/>
      <c r="C716" s="37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spans="1:26" ht="15.75" x14ac:dyDescent="0.25">
      <c r="A717" s="35"/>
      <c r="B717" s="36"/>
      <c r="C717" s="37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spans="1:26" ht="15.75" x14ac:dyDescent="0.25">
      <c r="A718" s="35"/>
      <c r="B718" s="36"/>
      <c r="C718" s="37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spans="1:26" ht="15.75" x14ac:dyDescent="0.25">
      <c r="A719" s="35"/>
      <c r="B719" s="36"/>
      <c r="C719" s="37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spans="1:26" ht="15.75" x14ac:dyDescent="0.25">
      <c r="A720" s="35"/>
      <c r="B720" s="36"/>
      <c r="C720" s="37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spans="1:26" ht="15.75" x14ac:dyDescent="0.25">
      <c r="A721" s="35"/>
      <c r="B721" s="36"/>
      <c r="C721" s="37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spans="1:26" ht="15.75" x14ac:dyDescent="0.25">
      <c r="A722" s="35"/>
      <c r="B722" s="36"/>
      <c r="C722" s="37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spans="1:26" ht="15.75" x14ac:dyDescent="0.25">
      <c r="A723" s="35"/>
      <c r="B723" s="36"/>
      <c r="C723" s="37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spans="1:26" ht="15.75" x14ac:dyDescent="0.25">
      <c r="A724" s="35"/>
      <c r="B724" s="36"/>
      <c r="C724" s="37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spans="1:26" ht="15.75" x14ac:dyDescent="0.25">
      <c r="A725" s="35"/>
      <c r="B725" s="36"/>
      <c r="C725" s="37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spans="1:26" ht="15.75" x14ac:dyDescent="0.25">
      <c r="A726" s="35"/>
      <c r="B726" s="36"/>
      <c r="C726" s="37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spans="1:26" ht="15.75" x14ac:dyDescent="0.25">
      <c r="A727" s="35"/>
      <c r="B727" s="36"/>
      <c r="C727" s="37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spans="1:26" ht="15.75" x14ac:dyDescent="0.25">
      <c r="A728" s="35"/>
      <c r="B728" s="36"/>
      <c r="C728" s="37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spans="1:26" ht="15.75" x14ac:dyDescent="0.25">
      <c r="A729" s="35"/>
      <c r="B729" s="36"/>
      <c r="C729" s="37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spans="1:26" ht="15.75" x14ac:dyDescent="0.25">
      <c r="A730" s="35"/>
      <c r="B730" s="36"/>
      <c r="C730" s="37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spans="1:26" ht="15.75" x14ac:dyDescent="0.25">
      <c r="A731" s="35"/>
      <c r="B731" s="36"/>
      <c r="C731" s="37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spans="1:26" ht="15.75" x14ac:dyDescent="0.25">
      <c r="A732" s="35"/>
      <c r="B732" s="36"/>
      <c r="C732" s="37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spans="1:26" ht="15.75" x14ac:dyDescent="0.25">
      <c r="A733" s="35"/>
      <c r="B733" s="36"/>
      <c r="C733" s="37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spans="1:26" ht="15.75" x14ac:dyDescent="0.25">
      <c r="A734" s="35"/>
      <c r="B734" s="36"/>
      <c r="C734" s="37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spans="1:26" ht="15.75" x14ac:dyDescent="0.25">
      <c r="A735" s="35"/>
      <c r="B735" s="36"/>
      <c r="C735" s="37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spans="1:26" ht="15.75" x14ac:dyDescent="0.25">
      <c r="A736" s="35"/>
      <c r="B736" s="36"/>
      <c r="C736" s="37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spans="1:26" ht="15.75" x14ac:dyDescent="0.25">
      <c r="A737" s="35"/>
      <c r="B737" s="36"/>
      <c r="C737" s="37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spans="1:26" ht="15.75" x14ac:dyDescent="0.25">
      <c r="A738" s="35"/>
      <c r="B738" s="36"/>
      <c r="C738" s="37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spans="1:26" ht="15.75" x14ac:dyDescent="0.25">
      <c r="A739" s="35"/>
      <c r="B739" s="36"/>
      <c r="C739" s="37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spans="1:26" ht="15.75" x14ac:dyDescent="0.25">
      <c r="A740" s="35"/>
      <c r="B740" s="36"/>
      <c r="C740" s="37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spans="1:26" ht="15.75" x14ac:dyDescent="0.25">
      <c r="A741" s="35"/>
      <c r="B741" s="36"/>
      <c r="C741" s="37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spans="1:26" ht="15.75" x14ac:dyDescent="0.25">
      <c r="A742" s="35"/>
      <c r="B742" s="36"/>
      <c r="C742" s="37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spans="1:26" ht="15.75" x14ac:dyDescent="0.25">
      <c r="A743" s="35"/>
      <c r="B743" s="36"/>
      <c r="C743" s="37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spans="1:26" ht="15.75" x14ac:dyDescent="0.25">
      <c r="A744" s="35"/>
      <c r="B744" s="36"/>
      <c r="C744" s="37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spans="1:26" ht="15.75" x14ac:dyDescent="0.25">
      <c r="A745" s="35"/>
      <c r="B745" s="36"/>
      <c r="C745" s="37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spans="1:26" ht="15.75" x14ac:dyDescent="0.25">
      <c r="A746" s="35"/>
      <c r="B746" s="36"/>
      <c r="C746" s="37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spans="1:26" ht="15.75" x14ac:dyDescent="0.25">
      <c r="A747" s="35"/>
      <c r="B747" s="36"/>
      <c r="C747" s="37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spans="1:26" ht="15.75" x14ac:dyDescent="0.25">
      <c r="A748" s="35"/>
      <c r="B748" s="36"/>
      <c r="C748" s="37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spans="1:26" ht="15.75" x14ac:dyDescent="0.25">
      <c r="A749" s="35"/>
      <c r="B749" s="36"/>
      <c r="C749" s="37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spans="1:26" ht="15.75" x14ac:dyDescent="0.25">
      <c r="A750" s="35"/>
      <c r="B750" s="36"/>
      <c r="C750" s="37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spans="1:26" ht="15.75" x14ac:dyDescent="0.25">
      <c r="A751" s="35"/>
      <c r="B751" s="36"/>
      <c r="C751" s="37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spans="1:26" ht="15.75" x14ac:dyDescent="0.25">
      <c r="A752" s="35"/>
      <c r="B752" s="36"/>
      <c r="C752" s="37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spans="1:26" ht="15.75" x14ac:dyDescent="0.25">
      <c r="A753" s="35"/>
      <c r="B753" s="36"/>
      <c r="C753" s="37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spans="1:26" ht="15.75" x14ac:dyDescent="0.25">
      <c r="A754" s="35"/>
      <c r="B754" s="36"/>
      <c r="C754" s="37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spans="1:26" ht="15.75" x14ac:dyDescent="0.25">
      <c r="A755" s="35"/>
      <c r="B755" s="36"/>
      <c r="C755" s="37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spans="1:26" ht="15.75" x14ac:dyDescent="0.25">
      <c r="A756" s="35"/>
      <c r="B756" s="36"/>
      <c r="C756" s="37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spans="1:26" ht="15.75" x14ac:dyDescent="0.25">
      <c r="A757" s="35"/>
      <c r="B757" s="36"/>
      <c r="C757" s="37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spans="1:26" ht="15.75" x14ac:dyDescent="0.25">
      <c r="A758" s="35"/>
      <c r="B758" s="36"/>
      <c r="C758" s="37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spans="1:26" ht="15.75" x14ac:dyDescent="0.25">
      <c r="A759" s="35"/>
      <c r="B759" s="36"/>
      <c r="C759" s="37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spans="1:26" ht="15.75" x14ac:dyDescent="0.25">
      <c r="A760" s="35"/>
      <c r="B760" s="36"/>
      <c r="C760" s="37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spans="1:26" ht="15.75" x14ac:dyDescent="0.25">
      <c r="A761" s="35"/>
      <c r="B761" s="36"/>
      <c r="C761" s="37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spans="1:26" ht="15.75" x14ac:dyDescent="0.25">
      <c r="A762" s="35"/>
      <c r="B762" s="36"/>
      <c r="C762" s="37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spans="1:26" ht="15.75" x14ac:dyDescent="0.25">
      <c r="A763" s="35"/>
      <c r="B763" s="36"/>
      <c r="C763" s="37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spans="1:26" ht="15.75" x14ac:dyDescent="0.25">
      <c r="A764" s="35"/>
      <c r="B764" s="36"/>
      <c r="C764" s="37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spans="1:26" ht="15.75" x14ac:dyDescent="0.25">
      <c r="A765" s="35"/>
      <c r="B765" s="36"/>
      <c r="C765" s="37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spans="1:26" ht="15.75" x14ac:dyDescent="0.25">
      <c r="A766" s="35"/>
      <c r="B766" s="36"/>
      <c r="C766" s="37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spans="1:26" ht="15.75" x14ac:dyDescent="0.25">
      <c r="A767" s="35"/>
      <c r="B767" s="36"/>
      <c r="C767" s="37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spans="1:26" ht="15.75" x14ac:dyDescent="0.25">
      <c r="A768" s="35"/>
      <c r="B768" s="36"/>
      <c r="C768" s="37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spans="1:26" ht="15.75" x14ac:dyDescent="0.25">
      <c r="A769" s="35"/>
      <c r="B769" s="36"/>
      <c r="C769" s="37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spans="1:26" ht="15.75" x14ac:dyDescent="0.25">
      <c r="A770" s="35"/>
      <c r="B770" s="36"/>
      <c r="C770" s="37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spans="1:26" ht="15.75" x14ac:dyDescent="0.25">
      <c r="A771" s="35"/>
      <c r="B771" s="36"/>
      <c r="C771" s="37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spans="1:26" ht="15.75" x14ac:dyDescent="0.25">
      <c r="A772" s="35"/>
      <c r="B772" s="36"/>
      <c r="C772" s="37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spans="1:26" ht="15.75" x14ac:dyDescent="0.25">
      <c r="A773" s="35"/>
      <c r="B773" s="36"/>
      <c r="C773" s="37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spans="1:26" ht="15.75" x14ac:dyDescent="0.25">
      <c r="A774" s="35"/>
      <c r="B774" s="36"/>
      <c r="C774" s="37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spans="1:26" ht="15.75" x14ac:dyDescent="0.25">
      <c r="A775" s="35"/>
      <c r="B775" s="36"/>
      <c r="C775" s="37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spans="1:26" ht="15.75" x14ac:dyDescent="0.25">
      <c r="A776" s="35"/>
      <c r="B776" s="36"/>
      <c r="C776" s="37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spans="1:26" ht="15.75" x14ac:dyDescent="0.25">
      <c r="A777" s="35"/>
      <c r="B777" s="36"/>
      <c r="C777" s="37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spans="1:26" ht="15.75" x14ac:dyDescent="0.25">
      <c r="A778" s="35"/>
      <c r="B778" s="36"/>
      <c r="C778" s="37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spans="1:26" ht="15.75" x14ac:dyDescent="0.25">
      <c r="A779" s="35"/>
      <c r="B779" s="36"/>
      <c r="C779" s="37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spans="1:26" ht="15.75" x14ac:dyDescent="0.25">
      <c r="A780" s="35"/>
      <c r="B780" s="36"/>
      <c r="C780" s="37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spans="1:26" ht="15.75" x14ac:dyDescent="0.25">
      <c r="A781" s="35"/>
      <c r="B781" s="36"/>
      <c r="C781" s="37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spans="1:26" ht="15.75" x14ac:dyDescent="0.25">
      <c r="A782" s="35"/>
      <c r="B782" s="36"/>
      <c r="C782" s="37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spans="1:26" ht="15.75" x14ac:dyDescent="0.25">
      <c r="A783" s="35"/>
      <c r="B783" s="36"/>
      <c r="C783" s="37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spans="1:26" ht="15.75" x14ac:dyDescent="0.25">
      <c r="A784" s="35"/>
      <c r="B784" s="36"/>
      <c r="C784" s="37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spans="1:26" ht="15.75" x14ac:dyDescent="0.25">
      <c r="A785" s="35"/>
      <c r="B785" s="36"/>
      <c r="C785" s="37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spans="1:26" ht="15.75" x14ac:dyDescent="0.25">
      <c r="A786" s="35"/>
      <c r="B786" s="36"/>
      <c r="C786" s="37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spans="1:26" ht="15.75" x14ac:dyDescent="0.25">
      <c r="A787" s="35"/>
      <c r="B787" s="36"/>
      <c r="C787" s="37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spans="1:26" ht="15.75" x14ac:dyDescent="0.25">
      <c r="A788" s="35"/>
      <c r="B788" s="36"/>
      <c r="C788" s="37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spans="1:26" ht="15.75" x14ac:dyDescent="0.25">
      <c r="A789" s="35"/>
      <c r="B789" s="36"/>
      <c r="C789" s="37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spans="1:26" ht="15.75" x14ac:dyDescent="0.25">
      <c r="A790" s="35"/>
      <c r="B790" s="36"/>
      <c r="C790" s="37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spans="1:26" ht="15.75" x14ac:dyDescent="0.25">
      <c r="A791" s="35"/>
      <c r="B791" s="36"/>
      <c r="C791" s="37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spans="1:26" ht="15.75" x14ac:dyDescent="0.25">
      <c r="A792" s="35"/>
      <c r="B792" s="36"/>
      <c r="C792" s="37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spans="1:26" ht="15.75" x14ac:dyDescent="0.25">
      <c r="A793" s="35"/>
      <c r="B793" s="36"/>
      <c r="C793" s="37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spans="1:26" ht="15.75" x14ac:dyDescent="0.25">
      <c r="A794" s="35"/>
      <c r="B794" s="36"/>
      <c r="C794" s="37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spans="1:26" ht="15.75" x14ac:dyDescent="0.25">
      <c r="A795" s="35"/>
      <c r="B795" s="36"/>
      <c r="C795" s="37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spans="1:26" ht="15.75" x14ac:dyDescent="0.25">
      <c r="A796" s="35"/>
      <c r="B796" s="36"/>
      <c r="C796" s="37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spans="1:26" ht="15.75" x14ac:dyDescent="0.25">
      <c r="A797" s="35"/>
      <c r="B797" s="36"/>
      <c r="C797" s="37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spans="1:26" ht="15.75" x14ac:dyDescent="0.25">
      <c r="A798" s="35"/>
      <c r="B798" s="36"/>
      <c r="C798" s="37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spans="1:26" ht="15.75" x14ac:dyDescent="0.25">
      <c r="A799" s="35"/>
      <c r="B799" s="36"/>
      <c r="C799" s="37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spans="1:26" ht="15.75" x14ac:dyDescent="0.25">
      <c r="A800" s="35"/>
      <c r="B800" s="36"/>
      <c r="C800" s="37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spans="1:26" ht="15.75" x14ac:dyDescent="0.25">
      <c r="A801" s="35"/>
      <c r="B801" s="36"/>
      <c r="C801" s="37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spans="1:26" ht="15.75" x14ac:dyDescent="0.25">
      <c r="A802" s="35"/>
      <c r="B802" s="36"/>
      <c r="C802" s="37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spans="1:26" ht="15.75" x14ac:dyDescent="0.25">
      <c r="A803" s="35"/>
      <c r="B803" s="36"/>
      <c r="C803" s="37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spans="1:26" ht="15.75" x14ac:dyDescent="0.25">
      <c r="A804" s="35"/>
      <c r="B804" s="36"/>
      <c r="C804" s="37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spans="1:26" ht="15.75" x14ac:dyDescent="0.25">
      <c r="A805" s="35"/>
      <c r="B805" s="36"/>
      <c r="C805" s="37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spans="1:26" ht="15.75" x14ac:dyDescent="0.25">
      <c r="A806" s="35"/>
      <c r="B806" s="36"/>
      <c r="C806" s="37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spans="1:26" ht="15.75" x14ac:dyDescent="0.25">
      <c r="A807" s="35"/>
      <c r="B807" s="36"/>
      <c r="C807" s="37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spans="1:26" ht="15.75" x14ac:dyDescent="0.25">
      <c r="A808" s="35"/>
      <c r="B808" s="36"/>
      <c r="C808" s="37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spans="1:26" ht="15.75" x14ac:dyDescent="0.25">
      <c r="A809" s="35"/>
      <c r="B809" s="36"/>
      <c r="C809" s="37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spans="1:26" ht="15.75" x14ac:dyDescent="0.25">
      <c r="A810" s="35"/>
      <c r="B810" s="36"/>
      <c r="C810" s="37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spans="1:26" ht="15.75" x14ac:dyDescent="0.25">
      <c r="A811" s="35"/>
      <c r="B811" s="36"/>
      <c r="C811" s="37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spans="1:26" ht="15.75" x14ac:dyDescent="0.25">
      <c r="A812" s="35"/>
      <c r="B812" s="36"/>
      <c r="C812" s="37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spans="1:26" ht="15.75" x14ac:dyDescent="0.25">
      <c r="A813" s="35"/>
      <c r="B813" s="36"/>
      <c r="C813" s="37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spans="1:26" ht="15.75" x14ac:dyDescent="0.25">
      <c r="A814" s="35"/>
      <c r="B814" s="36"/>
      <c r="C814" s="37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spans="1:26" ht="15.75" x14ac:dyDescent="0.25">
      <c r="A815" s="35"/>
      <c r="B815" s="36"/>
      <c r="C815" s="37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spans="1:26" ht="15.75" x14ac:dyDescent="0.25">
      <c r="A816" s="35"/>
      <c r="B816" s="36"/>
      <c r="C816" s="37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spans="1:26" ht="15.75" x14ac:dyDescent="0.25">
      <c r="A817" s="35"/>
      <c r="B817" s="36"/>
      <c r="C817" s="37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spans="1:26" ht="15.75" x14ac:dyDescent="0.25">
      <c r="A818" s="35"/>
      <c r="B818" s="36"/>
      <c r="C818" s="37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spans="1:26" ht="15.75" x14ac:dyDescent="0.25">
      <c r="A819" s="35"/>
      <c r="B819" s="36"/>
      <c r="C819" s="37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spans="1:26" ht="15.75" x14ac:dyDescent="0.25">
      <c r="A820" s="35"/>
      <c r="B820" s="36"/>
      <c r="C820" s="37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spans="1:26" ht="15.75" x14ac:dyDescent="0.25">
      <c r="A821" s="35"/>
      <c r="B821" s="36"/>
      <c r="C821" s="37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spans="1:26" ht="15.75" x14ac:dyDescent="0.25">
      <c r="A822" s="35"/>
      <c r="B822" s="36"/>
      <c r="C822" s="37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spans="1:26" ht="15.75" x14ac:dyDescent="0.25">
      <c r="A823" s="35"/>
      <c r="B823" s="36"/>
      <c r="C823" s="37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spans="1:26" ht="15.75" x14ac:dyDescent="0.25">
      <c r="A824" s="35"/>
      <c r="B824" s="36"/>
      <c r="C824" s="37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spans="1:26" ht="15.75" x14ac:dyDescent="0.25">
      <c r="A825" s="35"/>
      <c r="B825" s="36"/>
      <c r="C825" s="37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spans="1:26" ht="15.75" x14ac:dyDescent="0.25">
      <c r="A826" s="35"/>
      <c r="B826" s="36"/>
      <c r="C826" s="37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spans="1:26" ht="15.75" x14ac:dyDescent="0.25">
      <c r="A827" s="35"/>
      <c r="B827" s="36"/>
      <c r="C827" s="37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spans="1:26" ht="15.75" x14ac:dyDescent="0.25">
      <c r="A828" s="35"/>
      <c r="B828" s="36"/>
      <c r="C828" s="37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spans="1:26" ht="15.75" x14ac:dyDescent="0.25">
      <c r="A829" s="35"/>
      <c r="B829" s="36"/>
      <c r="C829" s="37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spans="1:26" ht="15.75" x14ac:dyDescent="0.25">
      <c r="A830" s="35"/>
      <c r="B830" s="36"/>
      <c r="C830" s="37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spans="1:26" ht="15.75" x14ac:dyDescent="0.25">
      <c r="A831" s="35"/>
      <c r="B831" s="36"/>
      <c r="C831" s="37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spans="1:26" ht="15.75" x14ac:dyDescent="0.25">
      <c r="A832" s="35"/>
      <c r="B832" s="36"/>
      <c r="C832" s="37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spans="1:26" ht="15.75" x14ac:dyDescent="0.25">
      <c r="A833" s="35"/>
      <c r="B833" s="36"/>
      <c r="C833" s="37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spans="1:26" ht="15.75" x14ac:dyDescent="0.25">
      <c r="A834" s="35"/>
      <c r="B834" s="36"/>
      <c r="C834" s="37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spans="1:26" ht="15.75" x14ac:dyDescent="0.25">
      <c r="A835" s="35"/>
      <c r="B835" s="36"/>
      <c r="C835" s="37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spans="1:26" ht="15.75" x14ac:dyDescent="0.25">
      <c r="A836" s="35"/>
      <c r="B836" s="36"/>
      <c r="C836" s="37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spans="1:26" ht="15.75" x14ac:dyDescent="0.25">
      <c r="A837" s="35"/>
      <c r="B837" s="36"/>
      <c r="C837" s="37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spans="1:26" ht="15.75" x14ac:dyDescent="0.25">
      <c r="A838" s="35"/>
      <c r="B838" s="36"/>
      <c r="C838" s="37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spans="1:26" ht="15.75" x14ac:dyDescent="0.25">
      <c r="A839" s="35"/>
      <c r="B839" s="36"/>
      <c r="C839" s="37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spans="1:26" ht="15.75" x14ac:dyDescent="0.25">
      <c r="A840" s="35"/>
      <c r="B840" s="36"/>
      <c r="C840" s="37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spans="1:26" ht="15.75" x14ac:dyDescent="0.25">
      <c r="A841" s="35"/>
      <c r="B841" s="36"/>
      <c r="C841" s="37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spans="1:26" ht="15.75" x14ac:dyDescent="0.25">
      <c r="A842" s="35"/>
      <c r="B842" s="36"/>
      <c r="C842" s="37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spans="1:26" ht="15.75" x14ac:dyDescent="0.25">
      <c r="A843" s="35"/>
      <c r="B843" s="36"/>
      <c r="C843" s="37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spans="1:26" ht="15.75" x14ac:dyDescent="0.25">
      <c r="A844" s="35"/>
      <c r="B844" s="36"/>
      <c r="C844" s="37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spans="1:26" ht="15.75" x14ac:dyDescent="0.25">
      <c r="A845" s="35"/>
      <c r="B845" s="36"/>
      <c r="C845" s="37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spans="1:26" ht="15.75" x14ac:dyDescent="0.25">
      <c r="A846" s="35"/>
      <c r="B846" s="36"/>
      <c r="C846" s="37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spans="1:26" ht="15.75" x14ac:dyDescent="0.25">
      <c r="A847" s="35"/>
      <c r="B847" s="36"/>
      <c r="C847" s="37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spans="1:26" ht="15.75" x14ac:dyDescent="0.25">
      <c r="A848" s="35"/>
      <c r="B848" s="36"/>
      <c r="C848" s="37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spans="1:26" ht="15.75" x14ac:dyDescent="0.25">
      <c r="A849" s="35"/>
      <c r="B849" s="36"/>
      <c r="C849" s="37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spans="1:26" ht="15.75" x14ac:dyDescent="0.25">
      <c r="A850" s="35"/>
      <c r="B850" s="36"/>
      <c r="C850" s="37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spans="1:26" ht="15.75" x14ac:dyDescent="0.25">
      <c r="A851" s="35"/>
      <c r="B851" s="36"/>
      <c r="C851" s="37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spans="1:26" ht="15.75" x14ac:dyDescent="0.25">
      <c r="A852" s="35"/>
      <c r="B852" s="36"/>
      <c r="C852" s="37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spans="1:26" ht="15.75" x14ac:dyDescent="0.25">
      <c r="A853" s="35"/>
      <c r="B853" s="36"/>
      <c r="C853" s="37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spans="1:26" ht="15.75" x14ac:dyDescent="0.25">
      <c r="A854" s="35"/>
      <c r="B854" s="36"/>
      <c r="C854" s="37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spans="1:26" ht="15.75" x14ac:dyDescent="0.25">
      <c r="A855" s="35"/>
      <c r="B855" s="36"/>
      <c r="C855" s="37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spans="1:26" ht="15.75" x14ac:dyDescent="0.25">
      <c r="A856" s="35"/>
      <c r="B856" s="36"/>
      <c r="C856" s="37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spans="1:26" ht="15.75" x14ac:dyDescent="0.25">
      <c r="A857" s="35"/>
      <c r="B857" s="36"/>
      <c r="C857" s="37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spans="1:26" ht="15.75" x14ac:dyDescent="0.25">
      <c r="A858" s="35"/>
      <c r="B858" s="36"/>
      <c r="C858" s="37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spans="1:26" ht="15.75" x14ac:dyDescent="0.25">
      <c r="A859" s="35"/>
      <c r="B859" s="36"/>
      <c r="C859" s="37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spans="1:26" ht="15.75" x14ac:dyDescent="0.25">
      <c r="A860" s="35"/>
      <c r="B860" s="36"/>
      <c r="C860" s="37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spans="1:26" ht="15.75" x14ac:dyDescent="0.25">
      <c r="A861" s="35"/>
      <c r="B861" s="36"/>
      <c r="C861" s="37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spans="1:26" ht="15.75" x14ac:dyDescent="0.25">
      <c r="A862" s="35"/>
      <c r="B862" s="36"/>
      <c r="C862" s="37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spans="1:26" ht="15.75" x14ac:dyDescent="0.25">
      <c r="A863" s="35"/>
      <c r="B863" s="36"/>
      <c r="C863" s="37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spans="1:26" ht="15.75" x14ac:dyDescent="0.25">
      <c r="A864" s="35"/>
      <c r="B864" s="36"/>
      <c r="C864" s="37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spans="1:26" ht="15.75" x14ac:dyDescent="0.25">
      <c r="A865" s="35"/>
      <c r="B865" s="36"/>
      <c r="C865" s="37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spans="1:26" ht="15.75" x14ac:dyDescent="0.25">
      <c r="A866" s="35"/>
      <c r="B866" s="36"/>
      <c r="C866" s="37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spans="1:26" ht="15.75" x14ac:dyDescent="0.25">
      <c r="A867" s="35"/>
      <c r="B867" s="36"/>
      <c r="C867" s="37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spans="1:26" ht="15.75" x14ac:dyDescent="0.25">
      <c r="A868" s="35"/>
      <c r="B868" s="36"/>
      <c r="C868" s="37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spans="1:26" ht="15.75" x14ac:dyDescent="0.25">
      <c r="A869" s="35"/>
      <c r="B869" s="36"/>
      <c r="C869" s="37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spans="1:26" ht="15.75" x14ac:dyDescent="0.25">
      <c r="A870" s="35"/>
      <c r="B870" s="36"/>
      <c r="C870" s="37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spans="1:26" ht="15.75" x14ac:dyDescent="0.25">
      <c r="A871" s="35"/>
      <c r="B871" s="36"/>
      <c r="C871" s="37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spans="1:26" ht="15.75" x14ac:dyDescent="0.25">
      <c r="A872" s="35"/>
      <c r="B872" s="36"/>
      <c r="C872" s="37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spans="1:26" ht="15.75" x14ac:dyDescent="0.25">
      <c r="A873" s="35"/>
      <c r="B873" s="36"/>
      <c r="C873" s="37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spans="1:26" ht="15.75" x14ac:dyDescent="0.25">
      <c r="A874" s="35"/>
      <c r="B874" s="36"/>
      <c r="C874" s="37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spans="1:26" ht="15.75" x14ac:dyDescent="0.25">
      <c r="A875" s="35"/>
      <c r="B875" s="36"/>
      <c r="C875" s="37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spans="1:26" ht="15.75" x14ac:dyDescent="0.25">
      <c r="A876" s="35"/>
      <c r="B876" s="36"/>
      <c r="C876" s="37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spans="1:26" ht="15.75" x14ac:dyDescent="0.25">
      <c r="A877" s="35"/>
      <c r="B877" s="36"/>
      <c r="C877" s="37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spans="1:26" ht="15.75" x14ac:dyDescent="0.25">
      <c r="A878" s="35"/>
      <c r="B878" s="36"/>
      <c r="C878" s="37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spans="1:26" ht="15.75" x14ac:dyDescent="0.25">
      <c r="A879" s="35"/>
      <c r="B879" s="36"/>
      <c r="C879" s="37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spans="1:26" ht="15.75" x14ac:dyDescent="0.25">
      <c r="A880" s="35"/>
      <c r="B880" s="36"/>
      <c r="C880" s="37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spans="1:26" ht="15.75" x14ac:dyDescent="0.25">
      <c r="A881" s="35"/>
      <c r="B881" s="36"/>
      <c r="C881" s="37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spans="1:26" ht="15.75" x14ac:dyDescent="0.25">
      <c r="A882" s="35"/>
      <c r="B882" s="36"/>
      <c r="C882" s="37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spans="1:26" ht="15.75" x14ac:dyDescent="0.25">
      <c r="A883" s="35"/>
      <c r="B883" s="36"/>
      <c r="C883" s="37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spans="1:26" ht="15.75" x14ac:dyDescent="0.25">
      <c r="A884" s="35"/>
      <c r="B884" s="36"/>
      <c r="C884" s="37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spans="1:26" ht="15.75" x14ac:dyDescent="0.25">
      <c r="A885" s="35"/>
      <c r="B885" s="36"/>
      <c r="C885" s="37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spans="1:26" ht="15.75" x14ac:dyDescent="0.25">
      <c r="A886" s="35"/>
      <c r="B886" s="36"/>
      <c r="C886" s="37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spans="1:26" ht="15.75" x14ac:dyDescent="0.25">
      <c r="A887" s="35"/>
      <c r="B887" s="36"/>
      <c r="C887" s="37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spans="1:26" ht="15.75" x14ac:dyDescent="0.25">
      <c r="A888" s="35"/>
      <c r="B888" s="36"/>
      <c r="C888" s="37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spans="1:26" ht="15.75" x14ac:dyDescent="0.25">
      <c r="A889" s="35"/>
      <c r="B889" s="36"/>
      <c r="C889" s="37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spans="1:26" ht="15.75" x14ac:dyDescent="0.25">
      <c r="A890" s="35"/>
      <c r="B890" s="36"/>
      <c r="C890" s="37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spans="1:26" ht="15.75" x14ac:dyDescent="0.25">
      <c r="A891" s="35"/>
      <c r="B891" s="36"/>
      <c r="C891" s="37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spans="1:26" ht="15.75" x14ac:dyDescent="0.25">
      <c r="A892" s="35"/>
      <c r="B892" s="36"/>
      <c r="C892" s="37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spans="1:26" ht="15.75" x14ac:dyDescent="0.25">
      <c r="A893" s="35"/>
      <c r="B893" s="36"/>
      <c r="C893" s="37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spans="1:26" ht="15.75" x14ac:dyDescent="0.25">
      <c r="A894" s="35"/>
      <c r="B894" s="36"/>
      <c r="C894" s="37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spans="1:26" ht="15.75" x14ac:dyDescent="0.25">
      <c r="A895" s="35"/>
      <c r="B895" s="36"/>
      <c r="C895" s="37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spans="1:26" ht="15.75" x14ac:dyDescent="0.25">
      <c r="A896" s="35"/>
      <c r="B896" s="36"/>
      <c r="C896" s="37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spans="1:26" ht="15.75" x14ac:dyDescent="0.25">
      <c r="A897" s="35"/>
      <c r="B897" s="36"/>
      <c r="C897" s="37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spans="1:26" ht="15.75" x14ac:dyDescent="0.25">
      <c r="A898" s="35"/>
      <c r="B898" s="36"/>
      <c r="C898" s="37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spans="1:26" ht="15.75" x14ac:dyDescent="0.25">
      <c r="A899" s="35"/>
      <c r="B899" s="36"/>
      <c r="C899" s="37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spans="1:26" ht="15.75" x14ac:dyDescent="0.25">
      <c r="A900" s="35"/>
      <c r="B900" s="36"/>
      <c r="C900" s="37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spans="1:26" ht="15.75" x14ac:dyDescent="0.25">
      <c r="A901" s="35"/>
      <c r="B901" s="36"/>
      <c r="C901" s="37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spans="1:26" ht="15.75" x14ac:dyDescent="0.25">
      <c r="A902" s="35"/>
      <c r="B902" s="36"/>
      <c r="C902" s="37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spans="1:26" ht="15.75" x14ac:dyDescent="0.25">
      <c r="A903" s="35"/>
      <c r="B903" s="36"/>
      <c r="C903" s="37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spans="1:26" ht="15.75" x14ac:dyDescent="0.25">
      <c r="A904" s="35"/>
      <c r="B904" s="36"/>
      <c r="C904" s="37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spans="1:26" ht="15.75" x14ac:dyDescent="0.25">
      <c r="A905" s="35"/>
      <c r="B905" s="36"/>
      <c r="C905" s="37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spans="1:26" ht="15.75" x14ac:dyDescent="0.25">
      <c r="A906" s="35"/>
      <c r="B906" s="36"/>
      <c r="C906" s="37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spans="1:26" ht="15.75" x14ac:dyDescent="0.25">
      <c r="A907" s="35"/>
      <c r="B907" s="36"/>
      <c r="C907" s="37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spans="1:26" ht="15.75" x14ac:dyDescent="0.25">
      <c r="A908" s="35"/>
      <c r="B908" s="36"/>
      <c r="C908" s="37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spans="1:26" ht="15.75" x14ac:dyDescent="0.25">
      <c r="A909" s="35"/>
      <c r="B909" s="36"/>
      <c r="C909" s="37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spans="1:26" ht="15.75" x14ac:dyDescent="0.25">
      <c r="A910" s="35"/>
      <c r="B910" s="36"/>
      <c r="C910" s="37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spans="1:26" ht="15.75" x14ac:dyDescent="0.25">
      <c r="A911" s="35"/>
      <c r="B911" s="36"/>
      <c r="C911" s="37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spans="1:26" ht="15.75" x14ac:dyDescent="0.25">
      <c r="A912" s="35"/>
      <c r="B912" s="36"/>
      <c r="C912" s="37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spans="1:26" ht="15.75" x14ac:dyDescent="0.25">
      <c r="A913" s="35"/>
      <c r="B913" s="36"/>
      <c r="C913" s="37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spans="1:26" ht="15.75" x14ac:dyDescent="0.25">
      <c r="A914" s="35"/>
      <c r="B914" s="36"/>
      <c r="C914" s="37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spans="1:26" ht="15.75" x14ac:dyDescent="0.25">
      <c r="A915" s="35"/>
      <c r="B915" s="36"/>
      <c r="C915" s="37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spans="1:26" ht="15.75" x14ac:dyDescent="0.25">
      <c r="A916" s="35"/>
      <c r="B916" s="36"/>
      <c r="C916" s="37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spans="1:26" ht="15.75" x14ac:dyDescent="0.25">
      <c r="A917" s="35"/>
      <c r="B917" s="36"/>
      <c r="C917" s="37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spans="1:26" ht="15.75" x14ac:dyDescent="0.25">
      <c r="A918" s="35"/>
      <c r="B918" s="36"/>
      <c r="C918" s="37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spans="1:26" ht="15.75" x14ac:dyDescent="0.25">
      <c r="A919" s="35"/>
      <c r="B919" s="36"/>
      <c r="C919" s="37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spans="1:26" ht="15.75" x14ac:dyDescent="0.25">
      <c r="A920" s="35"/>
      <c r="B920" s="36"/>
      <c r="C920" s="37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spans="1:26" ht="15.75" x14ac:dyDescent="0.25">
      <c r="A921" s="35"/>
      <c r="B921" s="36"/>
      <c r="C921" s="37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spans="1:26" ht="15.75" x14ac:dyDescent="0.25">
      <c r="A922" s="35"/>
      <c r="B922" s="36"/>
      <c r="C922" s="37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spans="1:26" ht="15.75" x14ac:dyDescent="0.25">
      <c r="A923" s="35"/>
      <c r="B923" s="36"/>
      <c r="C923" s="37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spans="1:26" ht="15.75" x14ac:dyDescent="0.25">
      <c r="A924" s="35"/>
      <c r="B924" s="36"/>
      <c r="C924" s="37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spans="1:26" ht="15.75" x14ac:dyDescent="0.25">
      <c r="A925" s="35"/>
      <c r="B925" s="36"/>
      <c r="C925" s="37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spans="1:26" ht="15.75" x14ac:dyDescent="0.25">
      <c r="A926" s="35"/>
      <c r="B926" s="36"/>
      <c r="C926" s="37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spans="1:26" ht="15.75" x14ac:dyDescent="0.25">
      <c r="A927" s="35"/>
      <c r="B927" s="36"/>
      <c r="C927" s="37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spans="1:26" ht="15.75" x14ac:dyDescent="0.25">
      <c r="A928" s="35"/>
      <c r="B928" s="36"/>
      <c r="C928" s="37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spans="1:26" ht="15.75" x14ac:dyDescent="0.25">
      <c r="A929" s="35"/>
      <c r="B929" s="36"/>
      <c r="C929" s="37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spans="1:26" ht="15.75" x14ac:dyDescent="0.25">
      <c r="A930" s="35"/>
      <c r="B930" s="36"/>
      <c r="C930" s="37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spans="1:26" ht="15.75" x14ac:dyDescent="0.25">
      <c r="A931" s="35"/>
      <c r="B931" s="36"/>
      <c r="C931" s="37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spans="1:26" ht="15.75" x14ac:dyDescent="0.25">
      <c r="A932" s="35"/>
      <c r="B932" s="36"/>
      <c r="C932" s="37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spans="1:26" ht="15.75" x14ac:dyDescent="0.25">
      <c r="A933" s="35"/>
      <c r="B933" s="36"/>
      <c r="C933" s="37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spans="1:26" ht="15.75" x14ac:dyDescent="0.25">
      <c r="A934" s="35"/>
      <c r="B934" s="36"/>
      <c r="C934" s="37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spans="1:26" ht="15.75" x14ac:dyDescent="0.25">
      <c r="A935" s="35"/>
      <c r="B935" s="36"/>
      <c r="C935" s="37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spans="1:26" ht="15.75" x14ac:dyDescent="0.25">
      <c r="A936" s="35"/>
      <c r="B936" s="36"/>
      <c r="C936" s="37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spans="1:26" ht="15.75" x14ac:dyDescent="0.25">
      <c r="A937" s="35"/>
      <c r="B937" s="36"/>
      <c r="C937" s="37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spans="1:26" ht="15.75" x14ac:dyDescent="0.25">
      <c r="A938" s="35"/>
      <c r="B938" s="36"/>
      <c r="C938" s="37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spans="1:26" ht="15.75" x14ac:dyDescent="0.25">
      <c r="A939" s="35"/>
      <c r="B939" s="36"/>
      <c r="C939" s="37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spans="1:26" ht="15.75" x14ac:dyDescent="0.25">
      <c r="A940" s="35"/>
      <c r="B940" s="36"/>
      <c r="C940" s="37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spans="1:26" ht="15.75" x14ac:dyDescent="0.25">
      <c r="A941" s="35"/>
      <c r="B941" s="36"/>
      <c r="C941" s="37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spans="1:26" ht="15.75" x14ac:dyDescent="0.25">
      <c r="A942" s="35"/>
      <c r="B942" s="36"/>
      <c r="C942" s="37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spans="1:26" ht="15.75" x14ac:dyDescent="0.25">
      <c r="A943" s="35"/>
      <c r="B943" s="36"/>
      <c r="C943" s="37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spans="1:26" ht="15.75" x14ac:dyDescent="0.25">
      <c r="A944" s="35"/>
      <c r="B944" s="36"/>
      <c r="C944" s="37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spans="1:26" ht="15.75" x14ac:dyDescent="0.25">
      <c r="A945" s="35"/>
      <c r="B945" s="36"/>
      <c r="C945" s="37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spans="1:26" ht="15.75" x14ac:dyDescent="0.25">
      <c r="A946" s="35"/>
      <c r="B946" s="36"/>
      <c r="C946" s="37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spans="1:26" ht="15.75" x14ac:dyDescent="0.25">
      <c r="A947" s="35"/>
      <c r="B947" s="36"/>
      <c r="C947" s="37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spans="1:26" ht="15.75" x14ac:dyDescent="0.25">
      <c r="A948" s="35"/>
      <c r="B948" s="36"/>
      <c r="C948" s="37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spans="1:26" ht="15.75" x14ac:dyDescent="0.25">
      <c r="A949" s="35"/>
      <c r="B949" s="36"/>
      <c r="C949" s="37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spans="1:26" ht="15.75" x14ac:dyDescent="0.25">
      <c r="A950" s="35"/>
      <c r="B950" s="36"/>
      <c r="C950" s="37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spans="1:26" ht="15.75" x14ac:dyDescent="0.25">
      <c r="A951" s="35"/>
      <c r="B951" s="36"/>
      <c r="C951" s="37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spans="1:26" ht="15.75" x14ac:dyDescent="0.25">
      <c r="A952" s="35"/>
      <c r="B952" s="36"/>
      <c r="C952" s="37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spans="1:26" ht="15.75" x14ac:dyDescent="0.25">
      <c r="A953" s="35"/>
      <c r="B953" s="36"/>
      <c r="C953" s="37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spans="1:26" ht="15.75" x14ac:dyDescent="0.25">
      <c r="A954" s="35"/>
      <c r="B954" s="36"/>
      <c r="C954" s="37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spans="1:26" ht="15.75" x14ac:dyDescent="0.25">
      <c r="A955" s="35"/>
      <c r="B955" s="36"/>
      <c r="C955" s="37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spans="1:26" ht="15.75" x14ac:dyDescent="0.25">
      <c r="A956" s="35"/>
      <c r="B956" s="36"/>
      <c r="C956" s="37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spans="1:26" ht="15.75" x14ac:dyDescent="0.25">
      <c r="A957" s="35"/>
      <c r="B957" s="36"/>
      <c r="C957" s="37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spans="1:26" ht="15.75" x14ac:dyDescent="0.25">
      <c r="A958" s="35"/>
      <c r="B958" s="36"/>
      <c r="C958" s="37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spans="1:26" ht="15.75" x14ac:dyDescent="0.25">
      <c r="A959" s="35"/>
      <c r="B959" s="36"/>
      <c r="C959" s="37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spans="1:26" ht="15.75" x14ac:dyDescent="0.25">
      <c r="A960" s="35"/>
      <c r="B960" s="36"/>
      <c r="C960" s="37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spans="1:26" ht="15.75" x14ac:dyDescent="0.25">
      <c r="A961" s="35"/>
      <c r="B961" s="36"/>
      <c r="C961" s="37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spans="1:26" ht="15.75" x14ac:dyDescent="0.25">
      <c r="A962" s="35"/>
      <c r="B962" s="36"/>
      <c r="C962" s="37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spans="1:26" ht="15.75" x14ac:dyDescent="0.25">
      <c r="A963" s="35"/>
      <c r="B963" s="36"/>
      <c r="C963" s="37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spans="1:26" ht="15.75" x14ac:dyDescent="0.25">
      <c r="A964" s="35"/>
      <c r="B964" s="36"/>
      <c r="C964" s="37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spans="1:26" ht="15.75" x14ac:dyDescent="0.25">
      <c r="A965" s="35"/>
      <c r="B965" s="36"/>
      <c r="C965" s="37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spans="1:26" ht="15.75" x14ac:dyDescent="0.25">
      <c r="A966" s="35"/>
      <c r="B966" s="36"/>
      <c r="C966" s="37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spans="1:26" ht="15.75" x14ac:dyDescent="0.25">
      <c r="A967" s="35"/>
      <c r="B967" s="36"/>
      <c r="C967" s="37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spans="1:26" ht="15.75" x14ac:dyDescent="0.25">
      <c r="A968" s="35"/>
      <c r="B968" s="36"/>
      <c r="C968" s="37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spans="1:26" ht="15.75" x14ac:dyDescent="0.25">
      <c r="A969" s="35"/>
      <c r="B969" s="36"/>
      <c r="C969" s="37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spans="1:26" ht="15.75" x14ac:dyDescent="0.25">
      <c r="A970" s="35"/>
      <c r="B970" s="36"/>
      <c r="C970" s="37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spans="1:26" ht="15.75" x14ac:dyDescent="0.25">
      <c r="A971" s="35"/>
      <c r="B971" s="36"/>
      <c r="C971" s="37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spans="1:26" ht="15.75" x14ac:dyDescent="0.25">
      <c r="A972" s="35"/>
      <c r="B972" s="36"/>
      <c r="C972" s="37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spans="1:26" ht="15.75" x14ac:dyDescent="0.25">
      <c r="A973" s="35"/>
      <c r="B973" s="36"/>
      <c r="C973" s="37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spans="1:26" ht="15.75" x14ac:dyDescent="0.25">
      <c r="A974" s="35"/>
      <c r="B974" s="36"/>
      <c r="C974" s="37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spans="1:26" ht="15.75" x14ac:dyDescent="0.25">
      <c r="A975" s="35"/>
      <c r="B975" s="36"/>
      <c r="C975" s="37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spans="1:26" ht="15.75" x14ac:dyDescent="0.25">
      <c r="A976" s="35"/>
      <c r="B976" s="36"/>
      <c r="C976" s="37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spans="1:26" ht="15.75" x14ac:dyDescent="0.25">
      <c r="A977" s="35"/>
      <c r="B977" s="36"/>
      <c r="C977" s="37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spans="1:26" ht="15.75" x14ac:dyDescent="0.25">
      <c r="A978" s="35"/>
      <c r="B978" s="36"/>
      <c r="C978" s="37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 spans="1:26" ht="15.75" x14ac:dyDescent="0.25">
      <c r="A979" s="35"/>
      <c r="B979" s="36"/>
      <c r="C979" s="37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 spans="1:26" ht="15.75" x14ac:dyDescent="0.25">
      <c r="A980" s="35"/>
      <c r="B980" s="36"/>
      <c r="C980" s="37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 spans="1:26" ht="15.75" x14ac:dyDescent="0.25">
      <c r="A981" s="35"/>
      <c r="B981" s="36"/>
      <c r="C981" s="37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 spans="1:26" ht="15.75" x14ac:dyDescent="0.25">
      <c r="A982" s="35"/>
      <c r="B982" s="36"/>
      <c r="C982" s="37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 spans="1:26" ht="15.75" x14ac:dyDescent="0.25">
      <c r="A983" s="35"/>
      <c r="B983" s="36"/>
      <c r="C983" s="37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 spans="1:26" ht="15.75" x14ac:dyDescent="0.25">
      <c r="A984" s="35"/>
      <c r="B984" s="36"/>
      <c r="C984" s="37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 spans="1:26" ht="15.75" x14ac:dyDescent="0.25">
      <c r="A985" s="35"/>
      <c r="B985" s="36"/>
      <c r="C985" s="37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 spans="1:26" ht="15.75" x14ac:dyDescent="0.25">
      <c r="A986" s="35"/>
      <c r="B986" s="36"/>
      <c r="C986" s="37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 spans="1:26" ht="15.75" x14ac:dyDescent="0.25">
      <c r="A987" s="35"/>
      <c r="B987" s="36"/>
      <c r="C987" s="37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 spans="1:26" ht="15.75" x14ac:dyDescent="0.25">
      <c r="A988" s="35"/>
      <c r="B988" s="36"/>
      <c r="C988" s="37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 spans="1:26" ht="15.75" x14ac:dyDescent="0.25">
      <c r="A989" s="35"/>
      <c r="B989" s="36"/>
      <c r="C989" s="37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 spans="1:26" ht="15.75" x14ac:dyDescent="0.25">
      <c r="A990" s="35"/>
      <c r="B990" s="36"/>
      <c r="C990" s="37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 spans="1:26" ht="15.75" x14ac:dyDescent="0.25">
      <c r="A991" s="35"/>
      <c r="B991" s="36"/>
      <c r="C991" s="37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 spans="1:26" ht="15.75" x14ac:dyDescent="0.25">
      <c r="A992" s="35"/>
      <c r="B992" s="36"/>
      <c r="C992" s="37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 spans="1:26" ht="15.75" x14ac:dyDescent="0.25">
      <c r="A993" s="35"/>
      <c r="B993" s="36"/>
      <c r="C993" s="37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  <row r="994" spans="1:26" ht="15.75" x14ac:dyDescent="0.25">
      <c r="A994" s="35"/>
      <c r="B994" s="36"/>
      <c r="C994" s="37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</row>
  </sheetData>
  <mergeCells count="19">
    <mergeCell ref="A14:A15"/>
    <mergeCell ref="B14:B15"/>
    <mergeCell ref="C14:C15"/>
    <mergeCell ref="B12:B13"/>
    <mergeCell ref="C12:C13"/>
    <mergeCell ref="A12:A13"/>
    <mergeCell ref="A8:A9"/>
    <mergeCell ref="B8:B9"/>
    <mergeCell ref="C8:C9"/>
    <mergeCell ref="A10:A11"/>
    <mergeCell ref="B10:B11"/>
    <mergeCell ref="C10:C11"/>
    <mergeCell ref="A1:C3"/>
    <mergeCell ref="A4:A5"/>
    <mergeCell ref="B4:B5"/>
    <mergeCell ref="C4:C5"/>
    <mergeCell ref="A6:A7"/>
    <mergeCell ref="B6:B7"/>
    <mergeCell ref="C6:C7"/>
  </mergeCells>
  <pageMargins left="0.5" right="0.5" top="0.5" bottom="0.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0F610-BE4D-4A25-BDA8-859B7EB82D8F}">
  <sheetPr>
    <outlinePr summaryBelow="0" summaryRight="0"/>
  </sheetPr>
  <dimension ref="A1:AB999"/>
  <sheetViews>
    <sheetView workbookViewId="0"/>
  </sheetViews>
  <sheetFormatPr defaultColWidth="14.42578125" defaultRowHeight="15" customHeight="1" x14ac:dyDescent="0.25"/>
  <cols>
    <col min="1" max="1" width="5.85546875" style="135" customWidth="1"/>
    <col min="2" max="2" width="20.28515625" style="135" customWidth="1"/>
    <col min="3" max="3" width="22.140625" style="135" customWidth="1"/>
    <col min="4" max="7" width="8.5703125" style="135" customWidth="1"/>
    <col min="8" max="8" width="44.7109375" style="135" customWidth="1"/>
    <col min="9" max="9" width="14.42578125" style="135"/>
    <col min="10" max="10" width="3.140625" style="135" customWidth="1"/>
    <col min="11" max="11" width="8" style="135" customWidth="1"/>
    <col min="12" max="12" width="23.140625" style="135" customWidth="1"/>
    <col min="13" max="16384" width="14.42578125" style="135"/>
  </cols>
  <sheetData>
    <row r="1" spans="1:13" ht="15" customHeight="1" x14ac:dyDescent="0.3">
      <c r="A1" s="134" t="s">
        <v>424</v>
      </c>
      <c r="D1" s="136"/>
      <c r="E1" s="136"/>
      <c r="F1" s="136"/>
      <c r="G1" s="136"/>
    </row>
    <row r="2" spans="1:13" x14ac:dyDescent="0.25">
      <c r="A2" s="137">
        <v>2023</v>
      </c>
      <c r="D2" s="136"/>
      <c r="E2" s="136"/>
      <c r="F2" s="136"/>
      <c r="G2" s="136"/>
    </row>
    <row r="3" spans="1:13" x14ac:dyDescent="0.25">
      <c r="A3" s="138"/>
      <c r="D3" s="136"/>
      <c r="E3" s="136"/>
      <c r="F3" s="136"/>
      <c r="G3" s="136"/>
    </row>
    <row r="4" spans="1:13" ht="15.75" thickBot="1" x14ac:dyDescent="0.3">
      <c r="A4" s="139" t="s">
        <v>425</v>
      </c>
      <c r="D4" s="212" t="s">
        <v>93</v>
      </c>
      <c r="E4" s="212"/>
      <c r="F4" s="212" t="s">
        <v>102</v>
      </c>
      <c r="G4" s="212"/>
    </row>
    <row r="5" spans="1:13" ht="15.75" thickBot="1" x14ac:dyDescent="0.3">
      <c r="A5" s="140" t="s">
        <v>185</v>
      </c>
      <c r="B5" s="141" t="s">
        <v>426</v>
      </c>
      <c r="C5" s="141" t="s">
        <v>427</v>
      </c>
      <c r="D5" s="141" t="s">
        <v>428</v>
      </c>
      <c r="E5" s="141" t="s">
        <v>429</v>
      </c>
      <c r="F5" s="141" t="s">
        <v>428</v>
      </c>
      <c r="G5" s="141" t="s">
        <v>429</v>
      </c>
      <c r="H5" s="142" t="s">
        <v>3</v>
      </c>
      <c r="I5" s="143" t="s">
        <v>430</v>
      </c>
      <c r="K5" s="135" t="s">
        <v>6</v>
      </c>
    </row>
    <row r="6" spans="1:13" ht="15.75" thickBot="1" x14ac:dyDescent="0.3">
      <c r="A6" s="144">
        <v>1</v>
      </c>
      <c r="B6" s="145" t="s">
        <v>431</v>
      </c>
      <c r="C6" s="145" t="s">
        <v>431</v>
      </c>
      <c r="D6" s="146">
        <v>760</v>
      </c>
      <c r="E6" s="185">
        <v>100</v>
      </c>
      <c r="F6" s="146">
        <v>760</v>
      </c>
      <c r="G6" s="185">
        <v>100</v>
      </c>
      <c r="H6" s="145" t="s">
        <v>6</v>
      </c>
      <c r="K6" s="148" t="s">
        <v>6</v>
      </c>
      <c r="L6" s="135" t="s">
        <v>432</v>
      </c>
      <c r="M6" s="149" t="s">
        <v>6</v>
      </c>
    </row>
    <row r="7" spans="1:13" ht="15.75" thickBot="1" x14ac:dyDescent="0.3">
      <c r="A7" s="144"/>
      <c r="B7" s="145" t="s">
        <v>433</v>
      </c>
      <c r="C7" s="145"/>
      <c r="D7" s="147">
        <v>0</v>
      </c>
      <c r="E7" s="147">
        <v>0</v>
      </c>
      <c r="F7" s="147">
        <v>0</v>
      </c>
      <c r="G7" s="147">
        <v>0</v>
      </c>
      <c r="H7" s="145" t="s">
        <v>6</v>
      </c>
      <c r="I7" s="135" t="s">
        <v>6</v>
      </c>
      <c r="K7" s="150" t="s">
        <v>6</v>
      </c>
      <c r="L7" s="151" t="s">
        <v>434</v>
      </c>
      <c r="M7" s="152"/>
    </row>
    <row r="8" spans="1:13" ht="15.75" thickBot="1" x14ac:dyDescent="0.3">
      <c r="A8" s="144"/>
      <c r="B8" s="145" t="s">
        <v>435</v>
      </c>
      <c r="C8" s="145"/>
      <c r="D8" s="156">
        <v>500</v>
      </c>
      <c r="E8" s="147">
        <v>0</v>
      </c>
      <c r="F8" s="156">
        <v>500</v>
      </c>
      <c r="G8" s="147">
        <v>0</v>
      </c>
      <c r="H8" s="145" t="s">
        <v>531</v>
      </c>
      <c r="K8" s="153"/>
      <c r="L8" s="135" t="s">
        <v>436</v>
      </c>
    </row>
    <row r="9" spans="1:13" ht="15.75" thickBot="1" x14ac:dyDescent="0.3">
      <c r="A9" s="144"/>
      <c r="B9" s="154" t="s">
        <v>437</v>
      </c>
      <c r="C9" s="145"/>
      <c r="D9" s="147">
        <v>0</v>
      </c>
      <c r="E9" s="147">
        <v>0</v>
      </c>
      <c r="F9" s="147">
        <v>0</v>
      </c>
      <c r="G9" s="147">
        <v>0</v>
      </c>
      <c r="H9" s="145" t="s">
        <v>6</v>
      </c>
      <c r="J9" s="135" t="s">
        <v>6</v>
      </c>
      <c r="K9" s="155"/>
      <c r="L9" s="135" t="s">
        <v>438</v>
      </c>
    </row>
    <row r="10" spans="1:13" ht="15.75" thickBot="1" x14ac:dyDescent="0.3">
      <c r="A10" s="144">
        <v>1</v>
      </c>
      <c r="B10" s="145" t="s">
        <v>100</v>
      </c>
      <c r="C10" s="145" t="s">
        <v>100</v>
      </c>
      <c r="D10" s="156">
        <v>760</v>
      </c>
      <c r="E10" s="185">
        <v>25</v>
      </c>
      <c r="F10" s="156">
        <v>760</v>
      </c>
      <c r="G10" s="185">
        <v>25</v>
      </c>
      <c r="H10" s="154" t="s">
        <v>439</v>
      </c>
      <c r="K10" s="157"/>
      <c r="L10" s="135" t="s">
        <v>440</v>
      </c>
    </row>
    <row r="11" spans="1:13" x14ac:dyDescent="0.25">
      <c r="A11" s="144"/>
      <c r="B11" s="145" t="s">
        <v>441</v>
      </c>
      <c r="C11" s="145"/>
      <c r="D11" s="147">
        <v>0</v>
      </c>
      <c r="E11" s="147">
        <v>0</v>
      </c>
      <c r="F11" s="147">
        <v>0</v>
      </c>
      <c r="G11" s="147">
        <v>0</v>
      </c>
      <c r="H11" s="145" t="s">
        <v>6</v>
      </c>
      <c r="I11" s="135" t="s">
        <v>6</v>
      </c>
    </row>
    <row r="12" spans="1:13" x14ac:dyDescent="0.25">
      <c r="A12" s="144"/>
      <c r="B12" s="145" t="s">
        <v>442</v>
      </c>
      <c r="C12" s="145"/>
      <c r="D12" s="147">
        <v>0</v>
      </c>
      <c r="E12" s="185">
        <v>25</v>
      </c>
      <c r="F12" s="147">
        <v>0</v>
      </c>
      <c r="G12" s="185">
        <v>25</v>
      </c>
      <c r="H12" s="145" t="s">
        <v>6</v>
      </c>
    </row>
    <row r="13" spans="1:13" x14ac:dyDescent="0.25">
      <c r="A13" s="144"/>
      <c r="B13" s="154" t="s">
        <v>443</v>
      </c>
      <c r="C13" s="145"/>
      <c r="D13" s="147">
        <v>0</v>
      </c>
      <c r="E13" s="185">
        <v>25</v>
      </c>
      <c r="F13" s="147">
        <v>0</v>
      </c>
      <c r="G13" s="185">
        <v>25</v>
      </c>
      <c r="H13" s="145" t="s">
        <v>6</v>
      </c>
      <c r="I13" s="135" t="s">
        <v>6</v>
      </c>
    </row>
    <row r="14" spans="1:13" x14ac:dyDescent="0.25">
      <c r="A14" s="144">
        <v>1</v>
      </c>
      <c r="B14" s="145" t="s">
        <v>129</v>
      </c>
      <c r="C14" s="145" t="s">
        <v>129</v>
      </c>
      <c r="D14" s="146">
        <v>760</v>
      </c>
      <c r="E14" s="185">
        <v>25</v>
      </c>
      <c r="F14" s="146">
        <v>760</v>
      </c>
      <c r="G14" s="185">
        <v>25</v>
      </c>
      <c r="H14" s="145" t="s">
        <v>6</v>
      </c>
    </row>
    <row r="15" spans="1:13" x14ac:dyDescent="0.25">
      <c r="A15" s="144"/>
      <c r="B15" s="145" t="s">
        <v>444</v>
      </c>
      <c r="C15" s="145"/>
      <c r="D15" s="147">
        <v>0</v>
      </c>
      <c r="E15" s="185">
        <v>25</v>
      </c>
      <c r="F15" s="147">
        <v>0</v>
      </c>
      <c r="G15" s="185">
        <v>25</v>
      </c>
      <c r="H15" s="145" t="s">
        <v>6</v>
      </c>
    </row>
    <row r="16" spans="1:13" x14ac:dyDescent="0.25">
      <c r="A16" s="144"/>
      <c r="B16" s="145" t="s">
        <v>445</v>
      </c>
      <c r="C16" s="145"/>
      <c r="D16" s="147">
        <v>0</v>
      </c>
      <c r="E16" s="185">
        <v>25</v>
      </c>
      <c r="F16" s="147">
        <v>0</v>
      </c>
      <c r="G16" s="185">
        <v>25</v>
      </c>
      <c r="H16" s="145" t="s">
        <v>6</v>
      </c>
    </row>
    <row r="17" spans="1:13" x14ac:dyDescent="0.25">
      <c r="A17" s="144"/>
      <c r="B17" s="154" t="s">
        <v>446</v>
      </c>
      <c r="C17" s="145"/>
      <c r="D17" s="147">
        <v>0</v>
      </c>
      <c r="E17" s="185">
        <v>25</v>
      </c>
      <c r="F17" s="147">
        <v>0</v>
      </c>
      <c r="G17" s="185">
        <v>25</v>
      </c>
      <c r="H17" s="145" t="s">
        <v>6</v>
      </c>
      <c r="J17" s="135" t="s">
        <v>6</v>
      </c>
    </row>
    <row r="18" spans="1:13" x14ac:dyDescent="0.25">
      <c r="A18" s="144">
        <v>1</v>
      </c>
      <c r="B18" s="145" t="s">
        <v>68</v>
      </c>
      <c r="C18" s="145" t="s">
        <v>68</v>
      </c>
      <c r="D18" s="146">
        <v>760</v>
      </c>
      <c r="E18" s="147">
        <v>0</v>
      </c>
      <c r="F18" s="146">
        <v>760</v>
      </c>
      <c r="G18" s="147">
        <v>0</v>
      </c>
      <c r="H18" s="145" t="s">
        <v>6</v>
      </c>
      <c r="J18" s="152"/>
    </row>
    <row r="19" spans="1:13" x14ac:dyDescent="0.25">
      <c r="A19" s="144"/>
      <c r="B19" s="154" t="s">
        <v>447</v>
      </c>
      <c r="C19" s="145"/>
      <c r="D19" s="147">
        <v>0</v>
      </c>
      <c r="E19" s="147">
        <v>0</v>
      </c>
      <c r="F19" s="147">
        <v>0</v>
      </c>
      <c r="G19" s="147">
        <v>0</v>
      </c>
      <c r="H19" s="145" t="s">
        <v>6</v>
      </c>
      <c r="J19" s="152"/>
    </row>
    <row r="20" spans="1:13" x14ac:dyDescent="0.25">
      <c r="A20" s="144"/>
      <c r="B20" s="145" t="s">
        <v>448</v>
      </c>
      <c r="C20" s="145"/>
      <c r="D20" s="147">
        <v>0</v>
      </c>
      <c r="E20" s="185">
        <v>25</v>
      </c>
      <c r="F20" s="147">
        <v>0</v>
      </c>
      <c r="G20" s="185">
        <v>25</v>
      </c>
      <c r="H20" s="145" t="s">
        <v>6</v>
      </c>
      <c r="J20" s="152"/>
    </row>
    <row r="21" spans="1:13" x14ac:dyDescent="0.25">
      <c r="A21" s="144"/>
      <c r="B21" s="154" t="s">
        <v>449</v>
      </c>
      <c r="C21" s="145"/>
      <c r="D21" s="147">
        <v>0</v>
      </c>
      <c r="E21" s="147">
        <v>0</v>
      </c>
      <c r="F21" s="147">
        <v>0</v>
      </c>
      <c r="G21" s="147">
        <v>0</v>
      </c>
      <c r="H21" s="145" t="s">
        <v>6</v>
      </c>
      <c r="J21" s="152"/>
    </row>
    <row r="22" spans="1:13" x14ac:dyDescent="0.25">
      <c r="A22" s="144">
        <v>1</v>
      </c>
      <c r="B22" s="145" t="s">
        <v>450</v>
      </c>
      <c r="C22" s="145" t="s">
        <v>450</v>
      </c>
      <c r="D22" s="146">
        <v>760</v>
      </c>
      <c r="E22" s="185">
        <v>25</v>
      </c>
      <c r="F22" s="146">
        <v>760</v>
      </c>
      <c r="G22" s="185">
        <v>25</v>
      </c>
      <c r="H22" s="145" t="s">
        <v>451</v>
      </c>
      <c r="M22" s="149" t="s">
        <v>6</v>
      </c>
    </row>
    <row r="23" spans="1:13" x14ac:dyDescent="0.25">
      <c r="A23" s="144"/>
      <c r="B23" s="145" t="s">
        <v>452</v>
      </c>
      <c r="C23" s="145"/>
      <c r="D23" s="147">
        <v>0</v>
      </c>
      <c r="E23" s="185">
        <v>25</v>
      </c>
      <c r="F23" s="147">
        <v>0</v>
      </c>
      <c r="G23" s="185">
        <v>25</v>
      </c>
      <c r="H23" s="145" t="s">
        <v>6</v>
      </c>
    </row>
    <row r="24" spans="1:13" x14ac:dyDescent="0.25">
      <c r="A24" s="144"/>
      <c r="B24" s="154" t="s">
        <v>453</v>
      </c>
      <c r="C24" s="145"/>
      <c r="D24" s="147">
        <v>0</v>
      </c>
      <c r="E24" s="185">
        <v>25</v>
      </c>
      <c r="F24" s="147">
        <v>0</v>
      </c>
      <c r="G24" s="185">
        <v>25</v>
      </c>
      <c r="H24" s="145" t="s">
        <v>6</v>
      </c>
      <c r="J24" s="135" t="s">
        <v>6</v>
      </c>
    </row>
    <row r="25" spans="1:13" x14ac:dyDescent="0.25">
      <c r="A25" s="144"/>
      <c r="B25" s="154" t="s">
        <v>454</v>
      </c>
      <c r="C25" s="145"/>
      <c r="D25" s="147">
        <v>0</v>
      </c>
      <c r="E25" s="185">
        <v>25</v>
      </c>
      <c r="F25" s="147">
        <v>0</v>
      </c>
      <c r="G25" s="185">
        <v>25</v>
      </c>
      <c r="H25" s="145" t="s">
        <v>6</v>
      </c>
      <c r="J25" s="135" t="s">
        <v>6</v>
      </c>
    </row>
    <row r="26" spans="1:13" x14ac:dyDescent="0.25">
      <c r="A26" s="144">
        <v>1</v>
      </c>
      <c r="B26" s="145" t="s">
        <v>455</v>
      </c>
      <c r="C26" s="145" t="s">
        <v>455</v>
      </c>
      <c r="D26" s="185">
        <v>190</v>
      </c>
      <c r="E26" s="185">
        <v>25</v>
      </c>
      <c r="F26" s="185">
        <v>190</v>
      </c>
      <c r="G26" s="185">
        <v>25</v>
      </c>
      <c r="H26" s="154" t="s">
        <v>6</v>
      </c>
    </row>
    <row r="27" spans="1:13" x14ac:dyDescent="0.25">
      <c r="A27" s="144"/>
      <c r="B27" s="145" t="s">
        <v>457</v>
      </c>
      <c r="C27" s="145"/>
      <c r="D27" s="185">
        <v>190</v>
      </c>
      <c r="E27" s="185">
        <v>25</v>
      </c>
      <c r="F27" s="185">
        <v>190</v>
      </c>
      <c r="G27" s="185">
        <v>25</v>
      </c>
      <c r="H27" s="145" t="s">
        <v>6</v>
      </c>
    </row>
    <row r="28" spans="1:13" x14ac:dyDescent="0.25">
      <c r="A28" s="144"/>
      <c r="B28" s="145" t="s">
        <v>458</v>
      </c>
      <c r="C28" s="145"/>
      <c r="D28" s="185">
        <v>190</v>
      </c>
      <c r="E28" s="185">
        <v>25</v>
      </c>
      <c r="F28" s="185">
        <v>190</v>
      </c>
      <c r="G28" s="185">
        <v>25</v>
      </c>
      <c r="H28" s="145" t="s">
        <v>6</v>
      </c>
    </row>
    <row r="29" spans="1:13" x14ac:dyDescent="0.25">
      <c r="A29" s="144"/>
      <c r="B29" s="154" t="s">
        <v>459</v>
      </c>
      <c r="C29" s="145"/>
      <c r="D29" s="185">
        <v>190</v>
      </c>
      <c r="E29" s="185">
        <v>100</v>
      </c>
      <c r="F29" s="185">
        <v>190</v>
      </c>
      <c r="G29" s="185">
        <v>100</v>
      </c>
      <c r="H29" s="145" t="s">
        <v>6</v>
      </c>
    </row>
    <row r="30" spans="1:13" x14ac:dyDescent="0.25">
      <c r="A30" s="144">
        <v>1</v>
      </c>
      <c r="B30" s="145" t="s">
        <v>460</v>
      </c>
      <c r="C30" s="145" t="s">
        <v>346</v>
      </c>
      <c r="D30" s="192">
        <v>190</v>
      </c>
      <c r="E30" s="185">
        <v>25</v>
      </c>
      <c r="F30" s="192">
        <v>190</v>
      </c>
      <c r="G30" s="185">
        <v>25</v>
      </c>
      <c r="H30" s="154" t="s">
        <v>549</v>
      </c>
      <c r="M30" s="149" t="s">
        <v>461</v>
      </c>
    </row>
    <row r="31" spans="1:13" x14ac:dyDescent="0.25">
      <c r="A31" s="144"/>
      <c r="B31" s="145" t="s">
        <v>462</v>
      </c>
      <c r="C31" s="145"/>
      <c r="D31" s="185">
        <v>190</v>
      </c>
      <c r="E31" s="185">
        <v>25</v>
      </c>
      <c r="F31" s="185">
        <v>190</v>
      </c>
      <c r="G31" s="185">
        <v>25</v>
      </c>
      <c r="H31" s="145" t="s">
        <v>6</v>
      </c>
    </row>
    <row r="32" spans="1:13" x14ac:dyDescent="0.25">
      <c r="A32" s="144"/>
      <c r="B32" s="145" t="s">
        <v>463</v>
      </c>
      <c r="C32" s="145"/>
      <c r="D32" s="185">
        <v>190</v>
      </c>
      <c r="E32" s="185">
        <v>25</v>
      </c>
      <c r="F32" s="185">
        <v>190</v>
      </c>
      <c r="G32" s="185">
        <v>25</v>
      </c>
      <c r="H32" s="145" t="s">
        <v>6</v>
      </c>
    </row>
    <row r="33" spans="1:13" x14ac:dyDescent="0.25">
      <c r="A33" s="144"/>
      <c r="B33" s="154" t="s">
        <v>464</v>
      </c>
      <c r="C33" s="145"/>
      <c r="D33" s="185">
        <v>190</v>
      </c>
      <c r="E33" s="185">
        <v>50</v>
      </c>
      <c r="F33" s="185">
        <v>190</v>
      </c>
      <c r="G33" s="185">
        <v>50</v>
      </c>
      <c r="H33" s="145" t="s">
        <v>6</v>
      </c>
    </row>
    <row r="34" spans="1:13" x14ac:dyDescent="0.25">
      <c r="A34" s="144">
        <v>1</v>
      </c>
      <c r="B34" s="145" t="s">
        <v>465</v>
      </c>
      <c r="C34" s="154" t="s">
        <v>325</v>
      </c>
      <c r="D34" s="156">
        <v>760</v>
      </c>
      <c r="E34" s="147">
        <v>0</v>
      </c>
      <c r="F34" s="156">
        <v>760</v>
      </c>
      <c r="G34" s="147">
        <v>0</v>
      </c>
      <c r="H34" s="158" t="s">
        <v>534</v>
      </c>
      <c r="M34" s="149" t="s">
        <v>6</v>
      </c>
    </row>
    <row r="35" spans="1:13" x14ac:dyDescent="0.25">
      <c r="A35" s="144"/>
      <c r="B35" s="154" t="s">
        <v>325</v>
      </c>
      <c r="C35" s="145"/>
      <c r="D35" s="147">
        <v>0</v>
      </c>
      <c r="E35" s="147">
        <v>0</v>
      </c>
      <c r="F35" s="147">
        <v>0</v>
      </c>
      <c r="G35" s="147">
        <v>0</v>
      </c>
      <c r="H35" s="145" t="s">
        <v>6</v>
      </c>
    </row>
    <row r="36" spans="1:13" x14ac:dyDescent="0.25">
      <c r="A36" s="144"/>
      <c r="B36" s="145" t="s">
        <v>466</v>
      </c>
      <c r="C36" s="145"/>
      <c r="D36" s="147">
        <v>0</v>
      </c>
      <c r="E36" s="147">
        <v>0</v>
      </c>
      <c r="F36" s="147">
        <v>0</v>
      </c>
      <c r="G36" s="147">
        <v>0</v>
      </c>
      <c r="H36" s="145" t="s">
        <v>6</v>
      </c>
    </row>
    <row r="37" spans="1:13" x14ac:dyDescent="0.25">
      <c r="A37" s="144"/>
      <c r="B37" s="154" t="s">
        <v>533</v>
      </c>
      <c r="C37" s="145"/>
      <c r="D37" s="147">
        <v>0</v>
      </c>
      <c r="E37" s="185">
        <v>100</v>
      </c>
      <c r="F37" s="147">
        <v>0</v>
      </c>
      <c r="G37" s="185">
        <v>100</v>
      </c>
      <c r="H37" s="145" t="s">
        <v>6</v>
      </c>
    </row>
    <row r="38" spans="1:13" x14ac:dyDescent="0.25">
      <c r="A38" s="144">
        <v>1</v>
      </c>
      <c r="B38" s="145" t="s">
        <v>66</v>
      </c>
      <c r="C38" s="145" t="s">
        <v>66</v>
      </c>
      <c r="D38" s="146">
        <v>760</v>
      </c>
      <c r="E38" s="185">
        <v>100</v>
      </c>
      <c r="F38" s="146">
        <v>760</v>
      </c>
      <c r="G38" s="185">
        <v>100</v>
      </c>
      <c r="H38" s="145" t="s">
        <v>6</v>
      </c>
      <c r="M38" s="149" t="s">
        <v>6</v>
      </c>
    </row>
    <row r="39" spans="1:13" x14ac:dyDescent="0.25">
      <c r="A39" s="144"/>
      <c r="B39" s="145" t="s">
        <v>467</v>
      </c>
      <c r="C39" s="145"/>
      <c r="D39" s="147">
        <v>0</v>
      </c>
      <c r="E39" s="147">
        <v>0</v>
      </c>
      <c r="F39" s="147">
        <v>0</v>
      </c>
      <c r="G39" s="147">
        <v>0</v>
      </c>
      <c r="H39" s="145" t="s">
        <v>6</v>
      </c>
    </row>
    <row r="40" spans="1:13" x14ac:dyDescent="0.25">
      <c r="A40" s="144"/>
      <c r="B40" s="154" t="s">
        <v>468</v>
      </c>
      <c r="C40" s="145"/>
      <c r="D40" s="147">
        <v>0</v>
      </c>
      <c r="E40" s="147">
        <v>0</v>
      </c>
      <c r="F40" s="147">
        <v>0</v>
      </c>
      <c r="G40" s="147">
        <v>0</v>
      </c>
      <c r="H40" s="145" t="s">
        <v>6</v>
      </c>
    </row>
    <row r="41" spans="1:13" x14ac:dyDescent="0.25">
      <c r="A41" s="144"/>
      <c r="B41" s="154" t="s">
        <v>269</v>
      </c>
      <c r="C41" s="145"/>
      <c r="D41" s="147">
        <v>0</v>
      </c>
      <c r="E41" s="147">
        <v>0</v>
      </c>
      <c r="F41" s="147">
        <v>0</v>
      </c>
      <c r="G41" s="147">
        <v>0</v>
      </c>
      <c r="H41" s="145" t="s">
        <v>6</v>
      </c>
    </row>
    <row r="42" spans="1:13" x14ac:dyDescent="0.25">
      <c r="A42" s="144">
        <v>1</v>
      </c>
      <c r="B42" s="145" t="s">
        <v>469</v>
      </c>
      <c r="C42" s="145" t="s">
        <v>104</v>
      </c>
      <c r="D42" s="146">
        <v>190</v>
      </c>
      <c r="E42" s="146">
        <v>25</v>
      </c>
      <c r="F42" s="146">
        <v>190</v>
      </c>
      <c r="G42" s="146">
        <v>25</v>
      </c>
      <c r="H42" s="145" t="s">
        <v>470</v>
      </c>
    </row>
    <row r="43" spans="1:13" x14ac:dyDescent="0.25">
      <c r="A43" s="144"/>
      <c r="B43" s="145" t="s">
        <v>471</v>
      </c>
      <c r="C43" s="145"/>
      <c r="D43" s="146">
        <v>190</v>
      </c>
      <c r="E43" s="185">
        <v>25</v>
      </c>
      <c r="F43" s="146">
        <v>190</v>
      </c>
      <c r="G43" s="185">
        <v>25</v>
      </c>
      <c r="H43" s="145" t="s">
        <v>6</v>
      </c>
    </row>
    <row r="44" spans="1:13" x14ac:dyDescent="0.25">
      <c r="A44" s="144"/>
      <c r="B44" s="145" t="s">
        <v>472</v>
      </c>
      <c r="C44" s="145"/>
      <c r="D44" s="156">
        <v>190</v>
      </c>
      <c r="E44" s="185">
        <v>25</v>
      </c>
      <c r="F44" s="156">
        <v>190</v>
      </c>
      <c r="G44" s="185">
        <v>25</v>
      </c>
      <c r="H44" s="145" t="s">
        <v>6</v>
      </c>
    </row>
    <row r="45" spans="1:13" x14ac:dyDescent="0.25">
      <c r="A45" s="144"/>
      <c r="B45" s="154" t="s">
        <v>525</v>
      </c>
      <c r="C45" s="145"/>
      <c r="D45" s="193">
        <v>190</v>
      </c>
      <c r="E45" s="147">
        <v>0</v>
      </c>
      <c r="F45" s="193">
        <v>0</v>
      </c>
      <c r="G45" s="147">
        <v>0</v>
      </c>
      <c r="H45" s="145" t="s">
        <v>6</v>
      </c>
    </row>
    <row r="46" spans="1:13" x14ac:dyDescent="0.25">
      <c r="A46" s="144">
        <v>1</v>
      </c>
      <c r="B46" s="145" t="s">
        <v>473</v>
      </c>
      <c r="C46" s="145" t="s">
        <v>473</v>
      </c>
      <c r="D46" s="146">
        <v>760</v>
      </c>
      <c r="E46" s="185">
        <v>25</v>
      </c>
      <c r="F46" s="146">
        <v>760</v>
      </c>
      <c r="G46" s="185">
        <v>25</v>
      </c>
      <c r="H46" s="145" t="s">
        <v>470</v>
      </c>
    </row>
    <row r="47" spans="1:13" x14ac:dyDescent="0.25">
      <c r="A47" s="144"/>
      <c r="B47" s="145" t="s">
        <v>474</v>
      </c>
      <c r="C47" s="145"/>
      <c r="D47" s="147">
        <v>0</v>
      </c>
      <c r="E47" s="185">
        <v>25</v>
      </c>
      <c r="F47" s="147">
        <v>0</v>
      </c>
      <c r="G47" s="185">
        <v>25</v>
      </c>
      <c r="H47" s="145" t="s">
        <v>6</v>
      </c>
    </row>
    <row r="48" spans="1:13" x14ac:dyDescent="0.25">
      <c r="A48" s="144"/>
      <c r="B48" s="145" t="s">
        <v>475</v>
      </c>
      <c r="C48" s="145"/>
      <c r="D48" s="147">
        <v>0</v>
      </c>
      <c r="E48" s="147">
        <v>0</v>
      </c>
      <c r="F48" s="147">
        <v>0</v>
      </c>
      <c r="G48" s="147">
        <v>0</v>
      </c>
      <c r="H48" s="145" t="s">
        <v>6</v>
      </c>
    </row>
    <row r="49" spans="1:13" x14ac:dyDescent="0.25">
      <c r="A49" s="144"/>
      <c r="B49" s="154" t="s">
        <v>476</v>
      </c>
      <c r="C49" s="145"/>
      <c r="D49" s="147">
        <v>0</v>
      </c>
      <c r="E49" s="185">
        <v>25</v>
      </c>
      <c r="F49" s="147">
        <v>0</v>
      </c>
      <c r="G49" s="185">
        <v>25</v>
      </c>
      <c r="H49" s="145" t="s">
        <v>6</v>
      </c>
    </row>
    <row r="50" spans="1:13" x14ac:dyDescent="0.25">
      <c r="A50" s="144">
        <v>1</v>
      </c>
      <c r="B50" s="145" t="s">
        <v>477</v>
      </c>
      <c r="C50" s="145" t="s">
        <v>478</v>
      </c>
      <c r="D50" s="146">
        <v>760</v>
      </c>
      <c r="E50" s="146">
        <v>25</v>
      </c>
      <c r="F50" s="146">
        <v>760</v>
      </c>
      <c r="G50" s="146">
        <v>25</v>
      </c>
      <c r="H50" s="145" t="s">
        <v>6</v>
      </c>
    </row>
    <row r="51" spans="1:13" x14ac:dyDescent="0.25">
      <c r="A51" s="144"/>
      <c r="B51" s="145" t="s">
        <v>479</v>
      </c>
      <c r="C51" s="145"/>
      <c r="D51" s="147">
        <v>0</v>
      </c>
      <c r="E51" s="147">
        <v>0</v>
      </c>
      <c r="F51" s="147">
        <v>0</v>
      </c>
      <c r="G51" s="147">
        <v>0</v>
      </c>
      <c r="H51" s="145" t="s">
        <v>6</v>
      </c>
    </row>
    <row r="52" spans="1:13" x14ac:dyDescent="0.25">
      <c r="A52" s="144"/>
      <c r="B52" s="145" t="s">
        <v>480</v>
      </c>
      <c r="C52" s="145"/>
      <c r="D52" s="147">
        <v>0</v>
      </c>
      <c r="E52" s="147">
        <v>0</v>
      </c>
      <c r="F52" s="147">
        <v>0</v>
      </c>
      <c r="G52" s="147">
        <v>0</v>
      </c>
      <c r="H52" s="145" t="s">
        <v>6</v>
      </c>
    </row>
    <row r="53" spans="1:13" x14ac:dyDescent="0.25">
      <c r="A53" s="144"/>
      <c r="B53" s="154" t="s">
        <v>481</v>
      </c>
      <c r="C53" s="145"/>
      <c r="D53" s="147">
        <v>0</v>
      </c>
      <c r="E53" s="185">
        <v>25</v>
      </c>
      <c r="F53" s="147">
        <v>0</v>
      </c>
      <c r="G53" s="185">
        <v>25</v>
      </c>
      <c r="H53" s="154" t="s">
        <v>539</v>
      </c>
    </row>
    <row r="54" spans="1:13" x14ac:dyDescent="0.25">
      <c r="A54" s="144">
        <v>1</v>
      </c>
      <c r="B54" s="154" t="s">
        <v>482</v>
      </c>
      <c r="C54" s="145" t="s">
        <v>483</v>
      </c>
      <c r="D54" s="146">
        <v>760</v>
      </c>
      <c r="E54" s="185">
        <v>25</v>
      </c>
      <c r="F54" s="146">
        <v>760</v>
      </c>
      <c r="G54" s="185">
        <v>25</v>
      </c>
      <c r="H54" s="154" t="s">
        <v>484</v>
      </c>
      <c r="M54" s="149" t="s">
        <v>6</v>
      </c>
    </row>
    <row r="55" spans="1:13" x14ac:dyDescent="0.25">
      <c r="A55" s="144"/>
      <c r="B55" s="145" t="s">
        <v>485</v>
      </c>
      <c r="C55" s="145"/>
      <c r="D55" s="147">
        <v>0</v>
      </c>
      <c r="E55" s="185">
        <v>25</v>
      </c>
      <c r="F55" s="147">
        <v>0</v>
      </c>
      <c r="G55" s="185">
        <v>25</v>
      </c>
      <c r="H55" s="145" t="s">
        <v>6</v>
      </c>
    </row>
    <row r="56" spans="1:13" x14ac:dyDescent="0.25">
      <c r="A56" s="144"/>
      <c r="B56" s="145" t="s">
        <v>486</v>
      </c>
      <c r="C56" s="145"/>
      <c r="D56" s="147">
        <v>0</v>
      </c>
      <c r="E56" s="147">
        <v>0</v>
      </c>
      <c r="F56" s="147">
        <v>0</v>
      </c>
      <c r="G56" s="147">
        <v>0</v>
      </c>
      <c r="H56" s="145" t="s">
        <v>6</v>
      </c>
    </row>
    <row r="57" spans="1:13" x14ac:dyDescent="0.25">
      <c r="A57" s="144"/>
      <c r="B57" s="154" t="s">
        <v>487</v>
      </c>
      <c r="C57" s="145"/>
      <c r="D57" s="147">
        <v>0</v>
      </c>
      <c r="E57" s="185">
        <v>25</v>
      </c>
      <c r="F57" s="147">
        <v>0</v>
      </c>
      <c r="G57" s="185">
        <v>25</v>
      </c>
      <c r="H57" s="145" t="s">
        <v>6</v>
      </c>
    </row>
    <row r="58" spans="1:13" x14ac:dyDescent="0.25">
      <c r="A58" s="144">
        <v>1</v>
      </c>
      <c r="B58" s="145" t="s">
        <v>488</v>
      </c>
      <c r="C58" s="145" t="s">
        <v>488</v>
      </c>
      <c r="D58" s="185">
        <v>205</v>
      </c>
      <c r="E58" s="185">
        <v>25</v>
      </c>
      <c r="F58" s="185">
        <v>205</v>
      </c>
      <c r="G58" s="185">
        <v>25</v>
      </c>
      <c r="H58" s="154" t="s">
        <v>532</v>
      </c>
    </row>
    <row r="59" spans="1:13" x14ac:dyDescent="0.25">
      <c r="A59" s="144"/>
      <c r="B59" s="145" t="s">
        <v>489</v>
      </c>
      <c r="C59" s="145" t="s">
        <v>6</v>
      </c>
      <c r="D59" s="156">
        <v>190</v>
      </c>
      <c r="E59" s="156">
        <v>25</v>
      </c>
      <c r="F59" s="156">
        <v>190</v>
      </c>
      <c r="G59" s="156">
        <v>25</v>
      </c>
      <c r="H59" s="154" t="s">
        <v>542</v>
      </c>
    </row>
    <row r="60" spans="1:13" x14ac:dyDescent="0.25">
      <c r="A60" s="144"/>
      <c r="B60" s="145" t="s">
        <v>526</v>
      </c>
      <c r="C60" s="145"/>
      <c r="D60" s="185">
        <v>190</v>
      </c>
      <c r="E60" s="185">
        <v>25</v>
      </c>
      <c r="F60" s="185">
        <v>190</v>
      </c>
      <c r="G60" s="185">
        <v>25</v>
      </c>
      <c r="H60" s="145" t="s">
        <v>538</v>
      </c>
    </row>
    <row r="61" spans="1:13" x14ac:dyDescent="0.25">
      <c r="A61" s="144"/>
      <c r="B61" s="154" t="s">
        <v>527</v>
      </c>
      <c r="C61" s="145"/>
      <c r="D61" s="185">
        <v>190</v>
      </c>
      <c r="E61" s="185">
        <v>25</v>
      </c>
      <c r="F61" s="185">
        <v>190</v>
      </c>
      <c r="G61" s="185">
        <v>25</v>
      </c>
      <c r="H61" s="145" t="s">
        <v>6</v>
      </c>
    </row>
    <row r="62" spans="1:13" x14ac:dyDescent="0.25">
      <c r="A62" s="144">
        <v>1</v>
      </c>
      <c r="B62" s="145" t="s">
        <v>490</v>
      </c>
      <c r="C62" s="145" t="s">
        <v>490</v>
      </c>
      <c r="D62" s="156">
        <f>190*3</f>
        <v>570</v>
      </c>
      <c r="E62" s="156">
        <v>75</v>
      </c>
      <c r="F62" s="156">
        <v>570</v>
      </c>
      <c r="G62" s="156">
        <v>75</v>
      </c>
      <c r="H62" s="154" t="s">
        <v>537</v>
      </c>
    </row>
    <row r="63" spans="1:13" x14ac:dyDescent="0.25">
      <c r="A63" s="144"/>
      <c r="B63" s="145" t="s">
        <v>535</v>
      </c>
      <c r="C63" s="145"/>
      <c r="D63" s="185">
        <v>190</v>
      </c>
      <c r="E63" s="185">
        <v>25</v>
      </c>
      <c r="F63" s="185">
        <v>190</v>
      </c>
      <c r="G63" s="185">
        <v>25</v>
      </c>
      <c r="H63" s="145" t="s">
        <v>536</v>
      </c>
      <c r="M63" s="135" t="s">
        <v>6</v>
      </c>
    </row>
    <row r="64" spans="1:13" x14ac:dyDescent="0.25">
      <c r="A64" s="144"/>
      <c r="B64" s="145" t="s">
        <v>491</v>
      </c>
      <c r="C64" s="145"/>
      <c r="D64" s="147">
        <v>0</v>
      </c>
      <c r="E64" s="185">
        <v>25</v>
      </c>
      <c r="F64" s="147">
        <v>0</v>
      </c>
      <c r="G64" s="185">
        <v>25</v>
      </c>
      <c r="H64" s="145" t="s">
        <v>6</v>
      </c>
    </row>
    <row r="65" spans="1:28" x14ac:dyDescent="0.25">
      <c r="A65" s="144"/>
      <c r="B65" s="154" t="s">
        <v>492</v>
      </c>
      <c r="C65" s="145"/>
      <c r="D65" s="147">
        <v>0</v>
      </c>
      <c r="E65" s="147">
        <v>0</v>
      </c>
      <c r="F65" s="147">
        <v>0</v>
      </c>
      <c r="G65" s="147">
        <v>0</v>
      </c>
      <c r="H65" s="145" t="s">
        <v>6</v>
      </c>
    </row>
    <row r="66" spans="1:28" x14ac:dyDescent="0.25">
      <c r="A66" s="144">
        <v>1</v>
      </c>
      <c r="B66" s="145" t="s">
        <v>493</v>
      </c>
      <c r="C66" s="154" t="s">
        <v>494</v>
      </c>
      <c r="D66" s="156">
        <f>380/4</f>
        <v>95</v>
      </c>
      <c r="E66" s="147">
        <v>0</v>
      </c>
      <c r="F66" s="156">
        <v>95</v>
      </c>
      <c r="G66" s="147">
        <v>0</v>
      </c>
      <c r="H66" s="154" t="s">
        <v>495</v>
      </c>
      <c r="K66" s="135">
        <f>95*4+190+190+190</f>
        <v>950</v>
      </c>
    </row>
    <row r="67" spans="1:28" x14ac:dyDescent="0.25">
      <c r="A67" s="144"/>
      <c r="B67" s="145" t="s">
        <v>496</v>
      </c>
      <c r="C67" s="145"/>
      <c r="D67" s="156">
        <v>95</v>
      </c>
      <c r="E67" s="185">
        <v>100</v>
      </c>
      <c r="F67" s="156">
        <v>95</v>
      </c>
      <c r="G67" s="185">
        <v>100</v>
      </c>
      <c r="H67" s="145" t="s">
        <v>6</v>
      </c>
      <c r="K67" s="187">
        <f>D78-F78</f>
        <v>190</v>
      </c>
    </row>
    <row r="68" spans="1:28" x14ac:dyDescent="0.25">
      <c r="A68" s="144"/>
      <c r="B68" s="145" t="s">
        <v>497</v>
      </c>
      <c r="C68" s="145"/>
      <c r="D68" s="156">
        <v>95</v>
      </c>
      <c r="E68" s="147">
        <v>0</v>
      </c>
      <c r="F68" s="156">
        <v>95</v>
      </c>
      <c r="G68" s="147">
        <v>0</v>
      </c>
      <c r="H68" s="145" t="s">
        <v>6</v>
      </c>
    </row>
    <row r="69" spans="1:28" x14ac:dyDescent="0.25">
      <c r="A69" s="144"/>
      <c r="B69" s="154" t="s">
        <v>498</v>
      </c>
      <c r="C69" s="145"/>
      <c r="D69" s="156">
        <v>95</v>
      </c>
      <c r="E69" s="147">
        <v>0</v>
      </c>
      <c r="F69" s="156">
        <v>95</v>
      </c>
      <c r="G69" s="147">
        <v>0</v>
      </c>
      <c r="H69" s="145" t="s">
        <v>6</v>
      </c>
    </row>
    <row r="70" spans="1:28" x14ac:dyDescent="0.25">
      <c r="A70" s="144">
        <v>1</v>
      </c>
      <c r="B70" s="145" t="s">
        <v>499</v>
      </c>
      <c r="C70" s="154" t="s">
        <v>499</v>
      </c>
      <c r="D70" s="146">
        <v>760</v>
      </c>
      <c r="E70" s="185">
        <v>100</v>
      </c>
      <c r="F70" s="146">
        <v>760</v>
      </c>
      <c r="G70" s="185">
        <v>100</v>
      </c>
      <c r="H70" s="154" t="s">
        <v>6</v>
      </c>
    </row>
    <row r="71" spans="1:28" x14ac:dyDescent="0.25">
      <c r="A71" s="144"/>
      <c r="B71" s="145" t="s">
        <v>500</v>
      </c>
      <c r="C71" s="145"/>
      <c r="D71" s="147">
        <v>0</v>
      </c>
      <c r="E71" s="185">
        <v>25</v>
      </c>
      <c r="F71" s="147">
        <v>0</v>
      </c>
      <c r="G71" s="185">
        <v>25</v>
      </c>
      <c r="H71" s="145" t="s">
        <v>6</v>
      </c>
    </row>
    <row r="72" spans="1:28" x14ac:dyDescent="0.25">
      <c r="A72" s="144"/>
      <c r="B72" s="145" t="s">
        <v>501</v>
      </c>
      <c r="C72" s="145"/>
      <c r="D72" s="147">
        <v>0</v>
      </c>
      <c r="E72" s="185">
        <v>50</v>
      </c>
      <c r="F72" s="147">
        <v>0</v>
      </c>
      <c r="G72" s="185">
        <v>50</v>
      </c>
      <c r="H72" s="145" t="s">
        <v>6</v>
      </c>
    </row>
    <row r="73" spans="1:28" x14ac:dyDescent="0.25">
      <c r="A73" s="144"/>
      <c r="B73" s="154" t="s">
        <v>502</v>
      </c>
      <c r="C73" s="145"/>
      <c r="D73" s="147">
        <v>0</v>
      </c>
      <c r="E73" s="185">
        <v>25</v>
      </c>
      <c r="F73" s="147">
        <v>0</v>
      </c>
      <c r="G73" s="185">
        <v>25</v>
      </c>
      <c r="H73" s="145" t="s">
        <v>6</v>
      </c>
    </row>
    <row r="74" spans="1:28" x14ac:dyDescent="0.25">
      <c r="A74" s="144">
        <v>1</v>
      </c>
      <c r="B74" s="145" t="s">
        <v>503</v>
      </c>
      <c r="C74" s="154" t="s">
        <v>503</v>
      </c>
      <c r="D74" s="185">
        <v>190</v>
      </c>
      <c r="E74" s="185">
        <v>25</v>
      </c>
      <c r="F74" s="185">
        <v>190</v>
      </c>
      <c r="G74" s="185">
        <v>25</v>
      </c>
      <c r="H74" s="154" t="s">
        <v>456</v>
      </c>
    </row>
    <row r="75" spans="1:28" x14ac:dyDescent="0.25">
      <c r="A75" s="144"/>
      <c r="B75" s="145" t="s">
        <v>504</v>
      </c>
      <c r="C75" s="145"/>
      <c r="D75" s="185">
        <v>190</v>
      </c>
      <c r="E75" s="185">
        <v>25</v>
      </c>
      <c r="F75" s="185">
        <v>190</v>
      </c>
      <c r="G75" s="185">
        <v>25</v>
      </c>
      <c r="H75" s="145"/>
    </row>
    <row r="76" spans="1:28" x14ac:dyDescent="0.25">
      <c r="A76" s="144"/>
      <c r="B76" s="145" t="s">
        <v>505</v>
      </c>
      <c r="C76" s="145"/>
      <c r="D76" s="185">
        <v>190</v>
      </c>
      <c r="E76" s="185">
        <v>25</v>
      </c>
      <c r="F76" s="185">
        <v>190</v>
      </c>
      <c r="G76" s="185">
        <v>25</v>
      </c>
      <c r="H76" s="145"/>
    </row>
    <row r="77" spans="1:28" x14ac:dyDescent="0.25">
      <c r="A77" s="159"/>
      <c r="B77" s="184" t="s">
        <v>506</v>
      </c>
      <c r="C77" s="160"/>
      <c r="D77" s="186">
        <v>190</v>
      </c>
      <c r="E77" s="186">
        <v>25</v>
      </c>
      <c r="F77" s="186">
        <v>190</v>
      </c>
      <c r="G77" s="186">
        <v>25</v>
      </c>
      <c r="H77" s="160"/>
      <c r="I77" s="161"/>
    </row>
    <row r="78" spans="1:28" x14ac:dyDescent="0.25">
      <c r="A78" s="144">
        <f>SUM(A6:A77)</f>
        <v>18</v>
      </c>
      <c r="B78" s="145" t="s">
        <v>187</v>
      </c>
      <c r="C78" s="145"/>
      <c r="D78" s="162">
        <f>SUM(D6:D77)</f>
        <v>13815</v>
      </c>
      <c r="E78" s="162">
        <f>SUM(E6:E77)</f>
        <v>1800</v>
      </c>
      <c r="F78" s="162">
        <f>SUM(F6:F77)</f>
        <v>13625</v>
      </c>
      <c r="G78" s="162">
        <f>SUM(G6:G77)</f>
        <v>1800</v>
      </c>
      <c r="H78" s="163"/>
      <c r="I78" s="162">
        <f>SUM(I6:I77)</f>
        <v>0</v>
      </c>
      <c r="J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  <c r="X78" s="163"/>
      <c r="Y78" s="163"/>
      <c r="Z78" s="163"/>
      <c r="AA78" s="163"/>
      <c r="AB78" s="163"/>
    </row>
    <row r="79" spans="1:28" x14ac:dyDescent="0.25">
      <c r="A79" s="136"/>
      <c r="D79" s="164"/>
      <c r="E79" s="164"/>
      <c r="F79" s="164"/>
      <c r="G79" s="164"/>
    </row>
    <row r="80" spans="1:28" ht="15.75" thickBot="1" x14ac:dyDescent="0.3">
      <c r="A80" s="165" t="s">
        <v>507</v>
      </c>
      <c r="B80" s="166"/>
      <c r="D80" s="213" t="s">
        <v>93</v>
      </c>
      <c r="E80" s="213"/>
      <c r="F80" s="213" t="s">
        <v>102</v>
      </c>
      <c r="G80" s="213"/>
    </row>
    <row r="81" spans="1:15" ht="15.75" thickBot="1" x14ac:dyDescent="0.3">
      <c r="A81" s="140" t="s">
        <v>185</v>
      </c>
      <c r="B81" s="141" t="s">
        <v>426</v>
      </c>
      <c r="C81" s="141" t="s">
        <v>427</v>
      </c>
      <c r="D81" s="141" t="s">
        <v>428</v>
      </c>
      <c r="E81" s="141" t="s">
        <v>429</v>
      </c>
      <c r="F81" s="141" t="s">
        <v>428</v>
      </c>
      <c r="G81" s="141" t="s">
        <v>429</v>
      </c>
      <c r="H81" s="141" t="s">
        <v>508</v>
      </c>
      <c r="I81" s="143" t="s">
        <v>430</v>
      </c>
    </row>
    <row r="82" spans="1:15" x14ac:dyDescent="0.25">
      <c r="A82" s="136">
        <v>1</v>
      </c>
      <c r="B82" s="167" t="s">
        <v>509</v>
      </c>
      <c r="C82" s="138" t="s">
        <v>188</v>
      </c>
      <c r="D82" s="147">
        <v>0</v>
      </c>
      <c r="E82" s="147">
        <v>0</v>
      </c>
      <c r="F82" s="147">
        <v>0</v>
      </c>
      <c r="G82" s="147">
        <v>0</v>
      </c>
      <c r="H82" s="168" t="s">
        <v>540</v>
      </c>
      <c r="I82" s="163"/>
    </row>
    <row r="83" spans="1:15" x14ac:dyDescent="0.25">
      <c r="A83" s="136">
        <v>1</v>
      </c>
      <c r="B83" s="138" t="s">
        <v>510</v>
      </c>
      <c r="C83" s="138" t="s">
        <v>511</v>
      </c>
      <c r="D83" s="156">
        <v>190</v>
      </c>
      <c r="E83" s="156">
        <v>25</v>
      </c>
      <c r="F83" s="156">
        <v>190</v>
      </c>
      <c r="G83" s="156">
        <v>25</v>
      </c>
      <c r="H83" s="169"/>
      <c r="I83" s="163"/>
    </row>
    <row r="84" spans="1:15" x14ac:dyDescent="0.25">
      <c r="A84" s="136">
        <v>1</v>
      </c>
      <c r="B84" s="138" t="s">
        <v>512</v>
      </c>
      <c r="C84" s="138" t="s">
        <v>511</v>
      </c>
      <c r="D84" s="156">
        <v>190</v>
      </c>
      <c r="E84" s="147">
        <v>0</v>
      </c>
      <c r="F84" s="156">
        <v>190</v>
      </c>
      <c r="G84" s="147">
        <v>0</v>
      </c>
      <c r="H84" s="169"/>
      <c r="I84" s="163"/>
    </row>
    <row r="85" spans="1:15" x14ac:dyDescent="0.25">
      <c r="A85" s="136">
        <v>0</v>
      </c>
      <c r="B85" s="138" t="s">
        <v>186</v>
      </c>
      <c r="C85" s="138" t="s">
        <v>188</v>
      </c>
      <c r="D85" s="162">
        <v>0</v>
      </c>
      <c r="E85" s="162">
        <v>0</v>
      </c>
      <c r="F85" s="162">
        <v>0</v>
      </c>
      <c r="G85" s="162">
        <v>0</v>
      </c>
      <c r="H85" s="169"/>
      <c r="I85" s="163"/>
    </row>
    <row r="86" spans="1:15" x14ac:dyDescent="0.25">
      <c r="A86" s="170">
        <v>0</v>
      </c>
      <c r="B86" s="171" t="s">
        <v>186</v>
      </c>
      <c r="C86" s="171" t="s">
        <v>188</v>
      </c>
      <c r="D86" s="172">
        <v>0</v>
      </c>
      <c r="E86" s="172">
        <v>0</v>
      </c>
      <c r="F86" s="173">
        <v>0</v>
      </c>
      <c r="G86" s="173">
        <v>0</v>
      </c>
      <c r="H86" s="174"/>
      <c r="I86" s="161"/>
    </row>
    <row r="87" spans="1:15" x14ac:dyDescent="0.25">
      <c r="A87" s="136">
        <f>SUM(A82:A86)</f>
        <v>3</v>
      </c>
      <c r="B87" s="138" t="s">
        <v>187</v>
      </c>
      <c r="C87" s="175"/>
      <c r="D87" s="164">
        <f>SUM(D82:D86)</f>
        <v>380</v>
      </c>
      <c r="E87" s="164">
        <f>SUM(E82:E86)</f>
        <v>25</v>
      </c>
      <c r="F87" s="164">
        <f>SUM(F82:F86)</f>
        <v>380</v>
      </c>
      <c r="G87" s="164">
        <f>SUM(G82:G86)</f>
        <v>25</v>
      </c>
      <c r="I87" s="164">
        <f>SUM(I82:I86)</f>
        <v>0</v>
      </c>
    </row>
    <row r="88" spans="1:15" x14ac:dyDescent="0.25">
      <c r="C88" s="175" t="s">
        <v>513</v>
      </c>
      <c r="D88" s="164">
        <v>0</v>
      </c>
      <c r="E88" s="164">
        <v>0</v>
      </c>
      <c r="F88" s="164">
        <v>0</v>
      </c>
      <c r="G88" s="164">
        <v>0</v>
      </c>
      <c r="H88" s="145" t="s">
        <v>6</v>
      </c>
    </row>
    <row r="89" spans="1:15" x14ac:dyDescent="0.25">
      <c r="C89" s="175" t="s">
        <v>514</v>
      </c>
      <c r="D89" s="176">
        <v>0</v>
      </c>
      <c r="E89" s="176">
        <v>0</v>
      </c>
      <c r="F89" s="176">
        <v>0</v>
      </c>
      <c r="G89" s="176">
        <v>0</v>
      </c>
      <c r="H89" s="145" t="s">
        <v>6</v>
      </c>
    </row>
    <row r="90" spans="1:15" x14ac:dyDescent="0.25">
      <c r="C90" s="175" t="s">
        <v>515</v>
      </c>
      <c r="D90" s="164">
        <f>D78+D87+D88+D89</f>
        <v>14195</v>
      </c>
      <c r="E90" s="164">
        <f>E78+E87+E88+E89</f>
        <v>1825</v>
      </c>
      <c r="F90" s="164">
        <f>F78+F87+F88+F89</f>
        <v>14005</v>
      </c>
      <c r="G90" s="164">
        <f>G78+G87+G88+G89</f>
        <v>1825</v>
      </c>
      <c r="K90" s="187" t="s">
        <v>6</v>
      </c>
      <c r="M90" s="187" t="s">
        <v>6</v>
      </c>
      <c r="N90" s="187" t="s">
        <v>6</v>
      </c>
      <c r="O90" s="187" t="s">
        <v>6</v>
      </c>
    </row>
    <row r="91" spans="1:15" ht="15.75" thickBot="1" x14ac:dyDescent="0.3">
      <c r="E91" s="136"/>
      <c r="F91" s="164">
        <v>0</v>
      </c>
      <c r="G91" s="136"/>
      <c r="H91" s="149" t="s">
        <v>541</v>
      </c>
    </row>
    <row r="92" spans="1:15" ht="15.75" thickBot="1" x14ac:dyDescent="0.3">
      <c r="A92" s="138" t="s">
        <v>516</v>
      </c>
      <c r="C92" s="177">
        <f>A78</f>
        <v>18</v>
      </c>
      <c r="D92" s="178" t="s">
        <v>6</v>
      </c>
      <c r="E92" s="179"/>
      <c r="F92" s="180">
        <f>-I78</f>
        <v>0</v>
      </c>
      <c r="G92" s="179"/>
      <c r="H92" s="135" t="s">
        <v>517</v>
      </c>
    </row>
    <row r="93" spans="1:15" ht="15.75" thickBot="1" x14ac:dyDescent="0.3">
      <c r="A93" s="138" t="s">
        <v>518</v>
      </c>
      <c r="C93" s="181">
        <f>A87</f>
        <v>3</v>
      </c>
      <c r="D93" s="136"/>
      <c r="E93" s="136" t="s">
        <v>6</v>
      </c>
      <c r="F93" s="182">
        <f>SUM(F90:F92)</f>
        <v>14005</v>
      </c>
      <c r="G93" s="136"/>
    </row>
    <row r="94" spans="1:15" ht="15.75" thickBot="1" x14ac:dyDescent="0.3">
      <c r="C94" s="135" t="s">
        <v>6</v>
      </c>
      <c r="D94" s="136"/>
      <c r="E94" s="136"/>
      <c r="F94" s="136"/>
      <c r="G94" s="136"/>
    </row>
    <row r="95" spans="1:15" ht="15.75" thickBot="1" x14ac:dyDescent="0.3">
      <c r="D95" s="214" t="s">
        <v>519</v>
      </c>
      <c r="E95" s="215"/>
      <c r="F95" s="215"/>
      <c r="G95" s="215"/>
      <c r="H95" s="216"/>
    </row>
    <row r="96" spans="1:15" x14ac:dyDescent="0.25">
      <c r="C96" s="163"/>
      <c r="D96" s="136"/>
      <c r="E96" s="136"/>
      <c r="F96" s="136"/>
      <c r="G96" s="164">
        <v>0</v>
      </c>
      <c r="H96" s="135" t="s">
        <v>520</v>
      </c>
    </row>
    <row r="97" spans="4:8" x14ac:dyDescent="0.25">
      <c r="D97" s="136" t="s">
        <v>6</v>
      </c>
      <c r="E97" s="136"/>
      <c r="F97" s="136"/>
      <c r="G97" s="164">
        <v>0</v>
      </c>
      <c r="H97" s="135" t="s">
        <v>521</v>
      </c>
    </row>
    <row r="98" spans="4:8" x14ac:dyDescent="0.25">
      <c r="D98" s="136"/>
      <c r="E98" s="136"/>
      <c r="F98" s="136"/>
      <c r="G98" s="164">
        <v>0</v>
      </c>
      <c r="H98" s="135" t="s">
        <v>522</v>
      </c>
    </row>
    <row r="99" spans="4:8" x14ac:dyDescent="0.25">
      <c r="D99" s="136"/>
      <c r="E99" s="136"/>
      <c r="F99" s="136"/>
      <c r="G99" s="164">
        <v>0</v>
      </c>
      <c r="H99" s="135" t="s">
        <v>523</v>
      </c>
    </row>
    <row r="100" spans="4:8" ht="15.75" thickBot="1" x14ac:dyDescent="0.3">
      <c r="D100" s="179"/>
      <c r="E100" s="179"/>
      <c r="F100" s="179"/>
      <c r="G100" s="180">
        <v>0</v>
      </c>
      <c r="H100" s="183" t="s">
        <v>524</v>
      </c>
    </row>
    <row r="101" spans="4:8" ht="15.75" thickBot="1" x14ac:dyDescent="0.3">
      <c r="D101" s="136"/>
      <c r="E101" s="136"/>
      <c r="F101" s="136"/>
      <c r="G101" s="182">
        <f>SUM(G96:G100)</f>
        <v>0</v>
      </c>
    </row>
    <row r="102" spans="4:8" x14ac:dyDescent="0.25">
      <c r="D102" s="136"/>
      <c r="E102" s="136"/>
      <c r="F102" s="136"/>
      <c r="G102" s="164"/>
    </row>
    <row r="103" spans="4:8" x14ac:dyDescent="0.25">
      <c r="D103" s="136"/>
      <c r="E103" s="136"/>
      <c r="F103" s="136"/>
      <c r="G103" s="164"/>
    </row>
    <row r="104" spans="4:8" x14ac:dyDescent="0.25">
      <c r="D104" s="136"/>
      <c r="E104" s="136"/>
      <c r="F104" s="136"/>
      <c r="G104" s="164"/>
    </row>
    <row r="105" spans="4:8" x14ac:dyDescent="0.25">
      <c r="D105" s="136"/>
      <c r="E105" s="136"/>
      <c r="F105" s="136"/>
      <c r="G105" s="164"/>
    </row>
    <row r="106" spans="4:8" x14ac:dyDescent="0.25">
      <c r="D106" s="136"/>
      <c r="E106" s="136"/>
      <c r="F106" s="136"/>
      <c r="G106" s="136"/>
    </row>
    <row r="107" spans="4:8" x14ac:dyDescent="0.25">
      <c r="D107" s="136"/>
      <c r="E107" s="136"/>
      <c r="F107" s="136"/>
      <c r="G107" s="136"/>
    </row>
    <row r="108" spans="4:8" x14ac:dyDescent="0.25">
      <c r="D108" s="136"/>
      <c r="E108" s="136"/>
      <c r="F108" s="136"/>
      <c r="G108" s="136"/>
    </row>
    <row r="109" spans="4:8" x14ac:dyDescent="0.25">
      <c r="D109" s="136"/>
      <c r="E109" s="136"/>
      <c r="F109" s="136"/>
      <c r="G109" s="136"/>
    </row>
    <row r="110" spans="4:8" x14ac:dyDescent="0.25">
      <c r="D110" s="136"/>
      <c r="E110" s="136"/>
      <c r="F110" s="136"/>
      <c r="G110" s="136"/>
    </row>
    <row r="111" spans="4:8" x14ac:dyDescent="0.25">
      <c r="D111" s="136"/>
      <c r="E111" s="136"/>
      <c r="F111" s="136"/>
      <c r="G111" s="136"/>
    </row>
    <row r="112" spans="4:8" x14ac:dyDescent="0.25">
      <c r="D112" s="136"/>
      <c r="E112" s="136"/>
      <c r="F112" s="136"/>
      <c r="G112" s="136"/>
    </row>
    <row r="113" spans="4:7" x14ac:dyDescent="0.25">
      <c r="D113" s="136"/>
      <c r="E113" s="136"/>
      <c r="F113" s="136"/>
      <c r="G113" s="136"/>
    </row>
    <row r="114" spans="4:7" x14ac:dyDescent="0.25">
      <c r="D114" s="136"/>
      <c r="E114" s="136"/>
      <c r="F114" s="136"/>
      <c r="G114" s="136"/>
    </row>
    <row r="115" spans="4:7" x14ac:dyDescent="0.25">
      <c r="D115" s="136"/>
      <c r="E115" s="136"/>
      <c r="F115" s="136"/>
      <c r="G115" s="136"/>
    </row>
    <row r="116" spans="4:7" x14ac:dyDescent="0.25">
      <c r="D116" s="136"/>
      <c r="E116" s="136"/>
      <c r="F116" s="136"/>
      <c r="G116" s="136"/>
    </row>
    <row r="117" spans="4:7" x14ac:dyDescent="0.25">
      <c r="D117" s="136"/>
      <c r="E117" s="136"/>
      <c r="F117" s="136"/>
      <c r="G117" s="136"/>
    </row>
    <row r="118" spans="4:7" x14ac:dyDescent="0.25">
      <c r="D118" s="136"/>
      <c r="E118" s="136"/>
      <c r="F118" s="136"/>
      <c r="G118" s="136"/>
    </row>
    <row r="119" spans="4:7" x14ac:dyDescent="0.25">
      <c r="D119" s="136"/>
      <c r="E119" s="136"/>
      <c r="F119" s="136"/>
      <c r="G119" s="136"/>
    </row>
    <row r="120" spans="4:7" x14ac:dyDescent="0.25">
      <c r="D120" s="136"/>
      <c r="E120" s="136"/>
      <c r="F120" s="136"/>
      <c r="G120" s="136"/>
    </row>
    <row r="121" spans="4:7" x14ac:dyDescent="0.25">
      <c r="D121" s="136"/>
      <c r="E121" s="136"/>
      <c r="F121" s="136"/>
      <c r="G121" s="136"/>
    </row>
    <row r="122" spans="4:7" x14ac:dyDescent="0.25">
      <c r="D122" s="136"/>
      <c r="E122" s="136"/>
      <c r="F122" s="136"/>
      <c r="G122" s="136"/>
    </row>
    <row r="123" spans="4:7" x14ac:dyDescent="0.25">
      <c r="D123" s="136"/>
      <c r="E123" s="136"/>
      <c r="F123" s="136"/>
      <c r="G123" s="136"/>
    </row>
    <row r="124" spans="4:7" x14ac:dyDescent="0.25">
      <c r="D124" s="136"/>
      <c r="E124" s="136"/>
      <c r="F124" s="136"/>
      <c r="G124" s="136"/>
    </row>
    <row r="125" spans="4:7" x14ac:dyDescent="0.25">
      <c r="D125" s="136"/>
      <c r="E125" s="136"/>
      <c r="F125" s="136"/>
      <c r="G125" s="136"/>
    </row>
    <row r="126" spans="4:7" x14ac:dyDescent="0.25">
      <c r="D126" s="136"/>
      <c r="E126" s="136"/>
      <c r="F126" s="136"/>
      <c r="G126" s="136"/>
    </row>
    <row r="127" spans="4:7" x14ac:dyDescent="0.25">
      <c r="D127" s="136"/>
      <c r="E127" s="136"/>
      <c r="F127" s="136"/>
      <c r="G127" s="136"/>
    </row>
    <row r="128" spans="4:7" x14ac:dyDescent="0.25">
      <c r="D128" s="136"/>
      <c r="E128" s="136"/>
      <c r="F128" s="136"/>
      <c r="G128" s="136"/>
    </row>
    <row r="129" spans="4:7" x14ac:dyDescent="0.25">
      <c r="D129" s="136"/>
      <c r="E129" s="136"/>
      <c r="F129" s="136"/>
      <c r="G129" s="136"/>
    </row>
    <row r="130" spans="4:7" x14ac:dyDescent="0.25">
      <c r="D130" s="136"/>
      <c r="E130" s="136"/>
      <c r="F130" s="136"/>
      <c r="G130" s="136"/>
    </row>
    <row r="131" spans="4:7" x14ac:dyDescent="0.25">
      <c r="D131" s="136"/>
      <c r="E131" s="136"/>
      <c r="F131" s="136"/>
      <c r="G131" s="136"/>
    </row>
    <row r="132" spans="4:7" x14ac:dyDescent="0.25">
      <c r="D132" s="136"/>
      <c r="E132" s="136"/>
      <c r="F132" s="136"/>
      <c r="G132" s="136"/>
    </row>
    <row r="133" spans="4:7" x14ac:dyDescent="0.25">
      <c r="D133" s="136"/>
      <c r="E133" s="136"/>
      <c r="F133" s="136"/>
      <c r="G133" s="136"/>
    </row>
    <row r="134" spans="4:7" x14ac:dyDescent="0.25">
      <c r="D134" s="136"/>
      <c r="E134" s="136"/>
      <c r="F134" s="136"/>
      <c r="G134" s="136"/>
    </row>
    <row r="135" spans="4:7" x14ac:dyDescent="0.25">
      <c r="D135" s="136"/>
      <c r="E135" s="136"/>
      <c r="F135" s="136"/>
      <c r="G135" s="136"/>
    </row>
    <row r="136" spans="4:7" x14ac:dyDescent="0.25">
      <c r="D136" s="136"/>
      <c r="E136" s="136"/>
      <c r="F136" s="136"/>
      <c r="G136" s="136"/>
    </row>
    <row r="137" spans="4:7" x14ac:dyDescent="0.25">
      <c r="D137" s="136"/>
      <c r="E137" s="136"/>
      <c r="F137" s="136"/>
      <c r="G137" s="136"/>
    </row>
    <row r="138" spans="4:7" x14ac:dyDescent="0.25">
      <c r="D138" s="136"/>
      <c r="E138" s="136"/>
      <c r="F138" s="136"/>
      <c r="G138" s="136"/>
    </row>
    <row r="139" spans="4:7" x14ac:dyDescent="0.25">
      <c r="D139" s="136"/>
      <c r="E139" s="136"/>
      <c r="F139" s="136"/>
      <c r="G139" s="136"/>
    </row>
    <row r="140" spans="4:7" x14ac:dyDescent="0.25">
      <c r="D140" s="136"/>
      <c r="E140" s="136"/>
      <c r="F140" s="136"/>
      <c r="G140" s="136"/>
    </row>
    <row r="141" spans="4:7" x14ac:dyDescent="0.25">
      <c r="D141" s="136"/>
      <c r="E141" s="136"/>
      <c r="F141" s="136"/>
      <c r="G141" s="136"/>
    </row>
    <row r="142" spans="4:7" x14ac:dyDescent="0.25">
      <c r="D142" s="136"/>
      <c r="E142" s="136"/>
      <c r="F142" s="136"/>
      <c r="G142" s="136"/>
    </row>
    <row r="143" spans="4:7" x14ac:dyDescent="0.25">
      <c r="D143" s="136"/>
      <c r="E143" s="136"/>
      <c r="F143" s="136"/>
      <c r="G143" s="136"/>
    </row>
    <row r="144" spans="4:7" x14ac:dyDescent="0.25">
      <c r="D144" s="136"/>
      <c r="E144" s="136"/>
      <c r="F144" s="136"/>
      <c r="G144" s="136"/>
    </row>
    <row r="145" spans="4:7" x14ac:dyDescent="0.25">
      <c r="D145" s="136"/>
      <c r="E145" s="136"/>
      <c r="F145" s="136"/>
      <c r="G145" s="136"/>
    </row>
    <row r="146" spans="4:7" x14ac:dyDescent="0.25">
      <c r="D146" s="136"/>
      <c r="E146" s="136"/>
      <c r="F146" s="136"/>
      <c r="G146" s="136"/>
    </row>
    <row r="147" spans="4:7" x14ac:dyDescent="0.25">
      <c r="D147" s="136"/>
      <c r="E147" s="136"/>
      <c r="F147" s="136"/>
      <c r="G147" s="136"/>
    </row>
    <row r="148" spans="4:7" x14ac:dyDescent="0.25">
      <c r="D148" s="136"/>
      <c r="E148" s="136"/>
      <c r="F148" s="136"/>
      <c r="G148" s="136"/>
    </row>
    <row r="149" spans="4:7" x14ac:dyDescent="0.25">
      <c r="D149" s="136"/>
      <c r="E149" s="136"/>
      <c r="F149" s="136"/>
      <c r="G149" s="136"/>
    </row>
    <row r="150" spans="4:7" x14ac:dyDescent="0.25">
      <c r="D150" s="136"/>
      <c r="E150" s="136"/>
      <c r="F150" s="136"/>
      <c r="G150" s="136"/>
    </row>
    <row r="151" spans="4:7" x14ac:dyDescent="0.25">
      <c r="D151" s="136"/>
      <c r="E151" s="136"/>
      <c r="F151" s="136"/>
      <c r="G151" s="136"/>
    </row>
    <row r="152" spans="4:7" x14ac:dyDescent="0.25">
      <c r="D152" s="136"/>
      <c r="E152" s="136"/>
      <c r="F152" s="136"/>
      <c r="G152" s="136"/>
    </row>
    <row r="153" spans="4:7" x14ac:dyDescent="0.25">
      <c r="D153" s="136"/>
      <c r="E153" s="136"/>
      <c r="F153" s="136"/>
      <c r="G153" s="136"/>
    </row>
    <row r="154" spans="4:7" x14ac:dyDescent="0.25">
      <c r="D154" s="136"/>
      <c r="E154" s="136"/>
      <c r="F154" s="136"/>
      <c r="G154" s="136"/>
    </row>
    <row r="155" spans="4:7" x14ac:dyDescent="0.25">
      <c r="D155" s="136"/>
      <c r="E155" s="136"/>
      <c r="F155" s="136"/>
      <c r="G155" s="136"/>
    </row>
    <row r="156" spans="4:7" x14ac:dyDescent="0.25">
      <c r="D156" s="136"/>
      <c r="E156" s="136"/>
      <c r="F156" s="136"/>
      <c r="G156" s="136"/>
    </row>
    <row r="157" spans="4:7" x14ac:dyDescent="0.25">
      <c r="D157" s="136"/>
      <c r="E157" s="136"/>
      <c r="F157" s="136"/>
      <c r="G157" s="136"/>
    </row>
    <row r="158" spans="4:7" x14ac:dyDescent="0.25">
      <c r="D158" s="136"/>
      <c r="E158" s="136"/>
      <c r="F158" s="136"/>
      <c r="G158" s="136"/>
    </row>
    <row r="159" spans="4:7" x14ac:dyDescent="0.25">
      <c r="D159" s="136"/>
      <c r="E159" s="136"/>
      <c r="F159" s="136"/>
      <c r="G159" s="136"/>
    </row>
    <row r="160" spans="4:7" x14ac:dyDescent="0.25">
      <c r="D160" s="136"/>
      <c r="E160" s="136"/>
      <c r="F160" s="136"/>
      <c r="G160" s="136"/>
    </row>
    <row r="161" spans="4:7" x14ac:dyDescent="0.25">
      <c r="D161" s="136"/>
      <c r="E161" s="136"/>
      <c r="F161" s="136"/>
      <c r="G161" s="136"/>
    </row>
    <row r="162" spans="4:7" x14ac:dyDescent="0.25">
      <c r="D162" s="136"/>
      <c r="E162" s="136"/>
      <c r="F162" s="136"/>
      <c r="G162" s="136"/>
    </row>
    <row r="163" spans="4:7" x14ac:dyDescent="0.25">
      <c r="D163" s="136"/>
      <c r="E163" s="136"/>
      <c r="F163" s="136"/>
      <c r="G163" s="136"/>
    </row>
    <row r="164" spans="4:7" x14ac:dyDescent="0.25">
      <c r="D164" s="136"/>
      <c r="E164" s="136"/>
      <c r="F164" s="136"/>
      <c r="G164" s="136"/>
    </row>
    <row r="165" spans="4:7" x14ac:dyDescent="0.25">
      <c r="D165" s="136"/>
      <c r="E165" s="136"/>
      <c r="F165" s="136"/>
      <c r="G165" s="136"/>
    </row>
    <row r="166" spans="4:7" x14ac:dyDescent="0.25">
      <c r="D166" s="136"/>
      <c r="E166" s="136"/>
      <c r="F166" s="136"/>
      <c r="G166" s="136"/>
    </row>
    <row r="167" spans="4:7" x14ac:dyDescent="0.25">
      <c r="D167" s="136"/>
      <c r="E167" s="136"/>
      <c r="F167" s="136"/>
      <c r="G167" s="136"/>
    </row>
    <row r="168" spans="4:7" x14ac:dyDescent="0.25">
      <c r="D168" s="136"/>
      <c r="E168" s="136"/>
      <c r="F168" s="136"/>
      <c r="G168" s="136"/>
    </row>
    <row r="169" spans="4:7" x14ac:dyDescent="0.25">
      <c r="D169" s="136"/>
      <c r="E169" s="136"/>
      <c r="F169" s="136"/>
      <c r="G169" s="136"/>
    </row>
    <row r="170" spans="4:7" x14ac:dyDescent="0.25">
      <c r="D170" s="136"/>
      <c r="E170" s="136"/>
      <c r="F170" s="136"/>
      <c r="G170" s="136"/>
    </row>
    <row r="171" spans="4:7" x14ac:dyDescent="0.25">
      <c r="D171" s="136"/>
      <c r="E171" s="136"/>
      <c r="F171" s="136"/>
      <c r="G171" s="136"/>
    </row>
    <row r="172" spans="4:7" x14ac:dyDescent="0.25">
      <c r="D172" s="136"/>
      <c r="E172" s="136"/>
      <c r="F172" s="136"/>
      <c r="G172" s="136"/>
    </row>
    <row r="173" spans="4:7" x14ac:dyDescent="0.25">
      <c r="D173" s="136"/>
      <c r="E173" s="136"/>
      <c r="F173" s="136"/>
      <c r="G173" s="136"/>
    </row>
    <row r="174" spans="4:7" x14ac:dyDescent="0.25">
      <c r="D174" s="136"/>
      <c r="E174" s="136"/>
      <c r="F174" s="136"/>
      <c r="G174" s="136"/>
    </row>
    <row r="175" spans="4:7" x14ac:dyDescent="0.25">
      <c r="D175" s="136"/>
      <c r="E175" s="136"/>
      <c r="F175" s="136"/>
      <c r="G175" s="136"/>
    </row>
    <row r="176" spans="4:7" x14ac:dyDescent="0.25">
      <c r="D176" s="136"/>
      <c r="E176" s="136"/>
      <c r="F176" s="136"/>
      <c r="G176" s="136"/>
    </row>
    <row r="177" spans="4:7" x14ac:dyDescent="0.25">
      <c r="D177" s="136"/>
      <c r="E177" s="136"/>
      <c r="F177" s="136"/>
      <c r="G177" s="136"/>
    </row>
    <row r="178" spans="4:7" x14ac:dyDescent="0.25">
      <c r="D178" s="136"/>
      <c r="E178" s="136"/>
      <c r="F178" s="136"/>
      <c r="G178" s="136"/>
    </row>
    <row r="179" spans="4:7" x14ac:dyDescent="0.25">
      <c r="D179" s="136"/>
      <c r="E179" s="136"/>
      <c r="F179" s="136"/>
      <c r="G179" s="136"/>
    </row>
    <row r="180" spans="4:7" x14ac:dyDescent="0.25">
      <c r="D180" s="136"/>
      <c r="E180" s="136"/>
      <c r="F180" s="136"/>
      <c r="G180" s="136"/>
    </row>
    <row r="181" spans="4:7" x14ac:dyDescent="0.25">
      <c r="D181" s="136"/>
      <c r="E181" s="136"/>
      <c r="F181" s="136"/>
      <c r="G181" s="136"/>
    </row>
    <row r="182" spans="4:7" x14ac:dyDescent="0.25">
      <c r="D182" s="136"/>
      <c r="E182" s="136"/>
      <c r="F182" s="136"/>
      <c r="G182" s="136"/>
    </row>
    <row r="183" spans="4:7" x14ac:dyDescent="0.25">
      <c r="D183" s="136"/>
      <c r="E183" s="136"/>
      <c r="F183" s="136"/>
      <c r="G183" s="136"/>
    </row>
    <row r="184" spans="4:7" x14ac:dyDescent="0.25">
      <c r="D184" s="136"/>
      <c r="E184" s="136"/>
      <c r="F184" s="136"/>
      <c r="G184" s="136"/>
    </row>
    <row r="185" spans="4:7" x14ac:dyDescent="0.25">
      <c r="D185" s="136"/>
      <c r="E185" s="136"/>
      <c r="F185" s="136"/>
      <c r="G185" s="136"/>
    </row>
    <row r="186" spans="4:7" x14ac:dyDescent="0.25">
      <c r="D186" s="136"/>
      <c r="E186" s="136"/>
      <c r="F186" s="136"/>
      <c r="G186" s="136"/>
    </row>
    <row r="187" spans="4:7" x14ac:dyDescent="0.25">
      <c r="D187" s="136"/>
      <c r="E187" s="136"/>
      <c r="F187" s="136"/>
      <c r="G187" s="136"/>
    </row>
    <row r="188" spans="4:7" x14ac:dyDescent="0.25">
      <c r="D188" s="136"/>
      <c r="E188" s="136"/>
      <c r="F188" s="136"/>
      <c r="G188" s="136"/>
    </row>
    <row r="189" spans="4:7" x14ac:dyDescent="0.25">
      <c r="D189" s="136"/>
      <c r="E189" s="136"/>
      <c r="F189" s="136"/>
      <c r="G189" s="136"/>
    </row>
    <row r="190" spans="4:7" x14ac:dyDescent="0.25">
      <c r="D190" s="136"/>
      <c r="E190" s="136"/>
      <c r="F190" s="136"/>
      <c r="G190" s="136"/>
    </row>
    <row r="191" spans="4:7" x14ac:dyDescent="0.25">
      <c r="D191" s="136"/>
      <c r="E191" s="136"/>
      <c r="F191" s="136"/>
      <c r="G191" s="136"/>
    </row>
    <row r="192" spans="4:7" x14ac:dyDescent="0.25">
      <c r="D192" s="136"/>
      <c r="E192" s="136"/>
      <c r="F192" s="136"/>
      <c r="G192" s="136"/>
    </row>
    <row r="193" spans="4:7" x14ac:dyDescent="0.25">
      <c r="D193" s="136"/>
      <c r="E193" s="136"/>
      <c r="F193" s="136"/>
      <c r="G193" s="136"/>
    </row>
    <row r="194" spans="4:7" x14ac:dyDescent="0.25">
      <c r="D194" s="136"/>
      <c r="E194" s="136"/>
      <c r="F194" s="136"/>
      <c r="G194" s="136"/>
    </row>
    <row r="195" spans="4:7" x14ac:dyDescent="0.25">
      <c r="D195" s="136"/>
      <c r="E195" s="136"/>
      <c r="F195" s="136"/>
      <c r="G195" s="136"/>
    </row>
    <row r="196" spans="4:7" x14ac:dyDescent="0.25">
      <c r="D196" s="136"/>
      <c r="E196" s="136"/>
      <c r="F196" s="136"/>
      <c r="G196" s="136"/>
    </row>
    <row r="197" spans="4:7" x14ac:dyDescent="0.25">
      <c r="D197" s="136"/>
      <c r="E197" s="136"/>
      <c r="F197" s="136"/>
      <c r="G197" s="136"/>
    </row>
    <row r="198" spans="4:7" x14ac:dyDescent="0.25">
      <c r="D198" s="136"/>
      <c r="E198" s="136"/>
      <c r="F198" s="136"/>
      <c r="G198" s="136"/>
    </row>
    <row r="199" spans="4:7" x14ac:dyDescent="0.25">
      <c r="D199" s="136"/>
      <c r="E199" s="136"/>
      <c r="F199" s="136"/>
      <c r="G199" s="136"/>
    </row>
    <row r="200" spans="4:7" x14ac:dyDescent="0.25">
      <c r="D200" s="136"/>
      <c r="E200" s="136"/>
      <c r="F200" s="136"/>
      <c r="G200" s="136"/>
    </row>
    <row r="201" spans="4:7" x14ac:dyDescent="0.25">
      <c r="D201" s="136"/>
      <c r="E201" s="136"/>
      <c r="F201" s="136"/>
      <c r="G201" s="136"/>
    </row>
    <row r="202" spans="4:7" x14ac:dyDescent="0.25">
      <c r="D202" s="136"/>
      <c r="E202" s="136"/>
      <c r="F202" s="136"/>
      <c r="G202" s="136"/>
    </row>
    <row r="203" spans="4:7" x14ac:dyDescent="0.25">
      <c r="D203" s="136"/>
      <c r="E203" s="136"/>
      <c r="F203" s="136"/>
      <c r="G203" s="136"/>
    </row>
    <row r="204" spans="4:7" x14ac:dyDescent="0.25">
      <c r="D204" s="136"/>
      <c r="E204" s="136"/>
      <c r="F204" s="136"/>
      <c r="G204" s="136"/>
    </row>
    <row r="205" spans="4:7" x14ac:dyDescent="0.25">
      <c r="D205" s="136"/>
      <c r="E205" s="136"/>
      <c r="F205" s="136"/>
      <c r="G205" s="136"/>
    </row>
    <row r="206" spans="4:7" x14ac:dyDescent="0.25">
      <c r="D206" s="136"/>
      <c r="E206" s="136"/>
      <c r="F206" s="136"/>
      <c r="G206" s="136"/>
    </row>
    <row r="207" spans="4:7" x14ac:dyDescent="0.25">
      <c r="D207" s="136"/>
      <c r="E207" s="136"/>
      <c r="F207" s="136"/>
      <c r="G207" s="136"/>
    </row>
    <row r="208" spans="4:7" x14ac:dyDescent="0.25">
      <c r="D208" s="136"/>
      <c r="E208" s="136"/>
      <c r="F208" s="136"/>
      <c r="G208" s="136"/>
    </row>
    <row r="209" spans="4:7" x14ac:dyDescent="0.25">
      <c r="D209" s="136"/>
      <c r="E209" s="136"/>
      <c r="F209" s="136"/>
      <c r="G209" s="136"/>
    </row>
    <row r="210" spans="4:7" x14ac:dyDescent="0.25">
      <c r="D210" s="136"/>
      <c r="E210" s="136"/>
      <c r="F210" s="136"/>
      <c r="G210" s="136"/>
    </row>
    <row r="211" spans="4:7" x14ac:dyDescent="0.25">
      <c r="D211" s="136"/>
      <c r="E211" s="136"/>
      <c r="F211" s="136"/>
      <c r="G211" s="136"/>
    </row>
    <row r="212" spans="4:7" x14ac:dyDescent="0.25">
      <c r="D212" s="136"/>
      <c r="E212" s="136"/>
      <c r="F212" s="136"/>
      <c r="G212" s="136"/>
    </row>
    <row r="213" spans="4:7" x14ac:dyDescent="0.25">
      <c r="D213" s="136"/>
      <c r="E213" s="136"/>
      <c r="F213" s="136"/>
      <c r="G213" s="136"/>
    </row>
    <row r="214" spans="4:7" x14ac:dyDescent="0.25">
      <c r="D214" s="136"/>
      <c r="E214" s="136"/>
      <c r="F214" s="136"/>
      <c r="G214" s="136"/>
    </row>
    <row r="215" spans="4:7" x14ac:dyDescent="0.25">
      <c r="D215" s="136"/>
      <c r="E215" s="136"/>
      <c r="F215" s="136"/>
      <c r="G215" s="136"/>
    </row>
    <row r="216" spans="4:7" x14ac:dyDescent="0.25">
      <c r="D216" s="136"/>
      <c r="E216" s="136"/>
      <c r="F216" s="136"/>
      <c r="G216" s="136"/>
    </row>
    <row r="217" spans="4:7" x14ac:dyDescent="0.25">
      <c r="D217" s="136"/>
      <c r="E217" s="136"/>
      <c r="F217" s="136"/>
      <c r="G217" s="136"/>
    </row>
    <row r="218" spans="4:7" x14ac:dyDescent="0.25">
      <c r="D218" s="136"/>
      <c r="E218" s="136"/>
      <c r="F218" s="136"/>
      <c r="G218" s="136"/>
    </row>
    <row r="219" spans="4:7" x14ac:dyDescent="0.25">
      <c r="D219" s="136"/>
      <c r="E219" s="136"/>
      <c r="F219" s="136"/>
      <c r="G219" s="136"/>
    </row>
    <row r="220" spans="4:7" x14ac:dyDescent="0.25">
      <c r="D220" s="136"/>
      <c r="E220" s="136"/>
      <c r="F220" s="136"/>
      <c r="G220" s="136"/>
    </row>
    <row r="221" spans="4:7" x14ac:dyDescent="0.25">
      <c r="D221" s="136"/>
      <c r="E221" s="136"/>
      <c r="F221" s="136"/>
      <c r="G221" s="136"/>
    </row>
    <row r="222" spans="4:7" x14ac:dyDescent="0.25">
      <c r="D222" s="136"/>
      <c r="E222" s="136"/>
      <c r="F222" s="136"/>
      <c r="G222" s="136"/>
    </row>
    <row r="223" spans="4:7" x14ac:dyDescent="0.25">
      <c r="D223" s="136"/>
      <c r="E223" s="136"/>
      <c r="F223" s="136"/>
      <c r="G223" s="136"/>
    </row>
    <row r="224" spans="4:7" x14ac:dyDescent="0.25">
      <c r="D224" s="136"/>
      <c r="E224" s="136"/>
      <c r="F224" s="136"/>
      <c r="G224" s="136"/>
    </row>
    <row r="225" spans="4:7" x14ac:dyDescent="0.25">
      <c r="D225" s="136"/>
      <c r="E225" s="136"/>
      <c r="F225" s="136"/>
      <c r="G225" s="136"/>
    </row>
    <row r="226" spans="4:7" x14ac:dyDescent="0.25">
      <c r="D226" s="136"/>
      <c r="E226" s="136"/>
      <c r="F226" s="136"/>
      <c r="G226" s="136"/>
    </row>
    <row r="227" spans="4:7" x14ac:dyDescent="0.25">
      <c r="D227" s="136"/>
      <c r="E227" s="136"/>
      <c r="F227" s="136"/>
      <c r="G227" s="136"/>
    </row>
    <row r="228" spans="4:7" x14ac:dyDescent="0.25">
      <c r="D228" s="136"/>
      <c r="E228" s="136"/>
      <c r="F228" s="136"/>
      <c r="G228" s="136"/>
    </row>
    <row r="229" spans="4:7" x14ac:dyDescent="0.25">
      <c r="D229" s="136"/>
      <c r="E229" s="136"/>
      <c r="F229" s="136"/>
      <c r="G229" s="136"/>
    </row>
    <row r="230" spans="4:7" x14ac:dyDescent="0.25">
      <c r="D230" s="136"/>
      <c r="E230" s="136"/>
      <c r="F230" s="136"/>
      <c r="G230" s="136"/>
    </row>
    <row r="231" spans="4:7" x14ac:dyDescent="0.25">
      <c r="D231" s="136"/>
      <c r="E231" s="136"/>
      <c r="F231" s="136"/>
      <c r="G231" s="136"/>
    </row>
    <row r="232" spans="4:7" x14ac:dyDescent="0.25">
      <c r="D232" s="136"/>
      <c r="E232" s="136"/>
      <c r="F232" s="136"/>
      <c r="G232" s="136"/>
    </row>
    <row r="233" spans="4:7" x14ac:dyDescent="0.25">
      <c r="D233" s="136"/>
      <c r="E233" s="136"/>
      <c r="F233" s="136"/>
      <c r="G233" s="136"/>
    </row>
    <row r="234" spans="4:7" x14ac:dyDescent="0.25">
      <c r="D234" s="136"/>
      <c r="E234" s="136"/>
      <c r="F234" s="136"/>
      <c r="G234" s="136"/>
    </row>
    <row r="235" spans="4:7" x14ac:dyDescent="0.25">
      <c r="D235" s="136"/>
      <c r="E235" s="136"/>
      <c r="F235" s="136"/>
      <c r="G235" s="136"/>
    </row>
    <row r="236" spans="4:7" x14ac:dyDescent="0.25">
      <c r="D236" s="136"/>
      <c r="E236" s="136"/>
      <c r="F236" s="136"/>
      <c r="G236" s="136"/>
    </row>
    <row r="237" spans="4:7" x14ac:dyDescent="0.25">
      <c r="D237" s="136"/>
      <c r="E237" s="136"/>
      <c r="F237" s="136"/>
      <c r="G237" s="136"/>
    </row>
    <row r="238" spans="4:7" x14ac:dyDescent="0.25">
      <c r="D238" s="136"/>
      <c r="E238" s="136"/>
      <c r="F238" s="136"/>
      <c r="G238" s="136"/>
    </row>
    <row r="239" spans="4:7" x14ac:dyDescent="0.25">
      <c r="D239" s="136"/>
      <c r="E239" s="136"/>
      <c r="F239" s="136"/>
      <c r="G239" s="136"/>
    </row>
    <row r="240" spans="4:7" x14ac:dyDescent="0.25">
      <c r="D240" s="136"/>
      <c r="E240" s="136"/>
      <c r="F240" s="136"/>
      <c r="G240" s="136"/>
    </row>
    <row r="241" spans="4:7" x14ac:dyDescent="0.25">
      <c r="D241" s="136"/>
      <c r="E241" s="136"/>
      <c r="F241" s="136"/>
      <c r="G241" s="136"/>
    </row>
    <row r="242" spans="4:7" x14ac:dyDescent="0.25">
      <c r="D242" s="136"/>
      <c r="E242" s="136"/>
      <c r="F242" s="136"/>
      <c r="G242" s="136"/>
    </row>
    <row r="243" spans="4:7" x14ac:dyDescent="0.25">
      <c r="D243" s="136"/>
      <c r="E243" s="136"/>
      <c r="F243" s="136"/>
      <c r="G243" s="136"/>
    </row>
    <row r="244" spans="4:7" x14ac:dyDescent="0.25">
      <c r="D244" s="136"/>
      <c r="E244" s="136"/>
      <c r="F244" s="136"/>
      <c r="G244" s="136"/>
    </row>
    <row r="245" spans="4:7" x14ac:dyDescent="0.25">
      <c r="D245" s="136"/>
      <c r="E245" s="136"/>
      <c r="F245" s="136"/>
      <c r="G245" s="136"/>
    </row>
    <row r="246" spans="4:7" x14ac:dyDescent="0.25">
      <c r="D246" s="136"/>
      <c r="E246" s="136"/>
      <c r="F246" s="136"/>
      <c r="G246" s="136"/>
    </row>
    <row r="247" spans="4:7" x14ac:dyDescent="0.25">
      <c r="D247" s="136"/>
      <c r="E247" s="136"/>
      <c r="F247" s="136"/>
      <c r="G247" s="136"/>
    </row>
    <row r="248" spans="4:7" x14ac:dyDescent="0.25">
      <c r="D248" s="136"/>
      <c r="E248" s="136"/>
      <c r="F248" s="136"/>
      <c r="G248" s="136"/>
    </row>
    <row r="249" spans="4:7" x14ac:dyDescent="0.25">
      <c r="D249" s="136"/>
      <c r="E249" s="136"/>
      <c r="F249" s="136"/>
      <c r="G249" s="136"/>
    </row>
    <row r="250" spans="4:7" x14ac:dyDescent="0.25">
      <c r="D250" s="136"/>
      <c r="E250" s="136"/>
      <c r="F250" s="136"/>
      <c r="G250" s="136"/>
    </row>
    <row r="251" spans="4:7" x14ac:dyDescent="0.25">
      <c r="D251" s="136"/>
      <c r="E251" s="136"/>
      <c r="F251" s="136"/>
      <c r="G251" s="136"/>
    </row>
    <row r="252" spans="4:7" x14ac:dyDescent="0.25">
      <c r="D252" s="136"/>
      <c r="E252" s="136"/>
      <c r="F252" s="136"/>
      <c r="G252" s="136"/>
    </row>
    <row r="253" spans="4:7" x14ac:dyDescent="0.25">
      <c r="D253" s="136"/>
      <c r="E253" s="136"/>
      <c r="F253" s="136"/>
      <c r="G253" s="136"/>
    </row>
    <row r="254" spans="4:7" x14ac:dyDescent="0.25">
      <c r="D254" s="136"/>
      <c r="E254" s="136"/>
      <c r="F254" s="136"/>
      <c r="G254" s="136"/>
    </row>
    <row r="255" spans="4:7" x14ac:dyDescent="0.25">
      <c r="D255" s="136"/>
      <c r="E255" s="136"/>
      <c r="F255" s="136"/>
      <c r="G255" s="136"/>
    </row>
    <row r="256" spans="4:7" x14ac:dyDescent="0.25">
      <c r="D256" s="136"/>
      <c r="E256" s="136"/>
      <c r="F256" s="136"/>
      <c r="G256" s="136"/>
    </row>
    <row r="257" spans="4:7" x14ac:dyDescent="0.25">
      <c r="D257" s="136"/>
      <c r="E257" s="136"/>
      <c r="F257" s="136"/>
      <c r="G257" s="136"/>
    </row>
    <row r="258" spans="4:7" x14ac:dyDescent="0.25">
      <c r="D258" s="136"/>
      <c r="E258" s="136"/>
      <c r="F258" s="136"/>
      <c r="G258" s="136"/>
    </row>
    <row r="259" spans="4:7" x14ac:dyDescent="0.25">
      <c r="D259" s="136"/>
      <c r="E259" s="136"/>
      <c r="F259" s="136"/>
      <c r="G259" s="136"/>
    </row>
    <row r="260" spans="4:7" x14ac:dyDescent="0.25">
      <c r="D260" s="136"/>
      <c r="E260" s="136"/>
      <c r="F260" s="136"/>
      <c r="G260" s="136"/>
    </row>
    <row r="261" spans="4:7" x14ac:dyDescent="0.25">
      <c r="D261" s="136"/>
      <c r="E261" s="136"/>
      <c r="F261" s="136"/>
      <c r="G261" s="136"/>
    </row>
    <row r="262" spans="4:7" x14ac:dyDescent="0.25">
      <c r="D262" s="136"/>
      <c r="E262" s="136"/>
      <c r="F262" s="136"/>
      <c r="G262" s="136"/>
    </row>
    <row r="263" spans="4:7" x14ac:dyDescent="0.25">
      <c r="D263" s="136"/>
      <c r="E263" s="136"/>
      <c r="F263" s="136"/>
      <c r="G263" s="136"/>
    </row>
    <row r="264" spans="4:7" x14ac:dyDescent="0.25">
      <c r="D264" s="136"/>
      <c r="E264" s="136"/>
      <c r="F264" s="136"/>
      <c r="G264" s="136"/>
    </row>
    <row r="265" spans="4:7" x14ac:dyDescent="0.25">
      <c r="D265" s="136"/>
      <c r="E265" s="136"/>
      <c r="F265" s="136"/>
      <c r="G265" s="136"/>
    </row>
    <row r="266" spans="4:7" x14ac:dyDescent="0.25">
      <c r="D266" s="136"/>
      <c r="E266" s="136"/>
      <c r="F266" s="136"/>
      <c r="G266" s="136"/>
    </row>
    <row r="267" spans="4:7" x14ac:dyDescent="0.25">
      <c r="D267" s="136"/>
      <c r="E267" s="136"/>
      <c r="F267" s="136"/>
      <c r="G267" s="136"/>
    </row>
    <row r="268" spans="4:7" x14ac:dyDescent="0.25">
      <c r="D268" s="136"/>
      <c r="E268" s="136"/>
      <c r="F268" s="136"/>
      <c r="G268" s="136"/>
    </row>
    <row r="269" spans="4:7" x14ac:dyDescent="0.25">
      <c r="D269" s="136"/>
      <c r="E269" s="136"/>
      <c r="F269" s="136"/>
      <c r="G269" s="136"/>
    </row>
    <row r="270" spans="4:7" x14ac:dyDescent="0.25">
      <c r="D270" s="136"/>
      <c r="E270" s="136"/>
      <c r="F270" s="136"/>
      <c r="G270" s="136"/>
    </row>
    <row r="271" spans="4:7" x14ac:dyDescent="0.25">
      <c r="D271" s="136"/>
      <c r="E271" s="136"/>
      <c r="F271" s="136"/>
      <c r="G271" s="136"/>
    </row>
    <row r="272" spans="4:7" x14ac:dyDescent="0.25">
      <c r="D272" s="136"/>
      <c r="E272" s="136"/>
      <c r="F272" s="136"/>
      <c r="G272" s="136"/>
    </row>
    <row r="273" spans="4:7" x14ac:dyDescent="0.25">
      <c r="D273" s="136"/>
      <c r="E273" s="136"/>
      <c r="F273" s="136"/>
      <c r="G273" s="136"/>
    </row>
    <row r="274" spans="4:7" x14ac:dyDescent="0.25">
      <c r="D274" s="136"/>
      <c r="E274" s="136"/>
      <c r="F274" s="136"/>
      <c r="G274" s="136"/>
    </row>
    <row r="275" spans="4:7" x14ac:dyDescent="0.25">
      <c r="D275" s="136"/>
      <c r="E275" s="136"/>
      <c r="F275" s="136"/>
      <c r="G275" s="136"/>
    </row>
    <row r="276" spans="4:7" x14ac:dyDescent="0.25">
      <c r="D276" s="136"/>
      <c r="E276" s="136"/>
      <c r="F276" s="136"/>
      <c r="G276" s="136"/>
    </row>
    <row r="277" spans="4:7" x14ac:dyDescent="0.25">
      <c r="D277" s="136"/>
      <c r="E277" s="136"/>
      <c r="F277" s="136"/>
      <c r="G277" s="136"/>
    </row>
    <row r="278" spans="4:7" x14ac:dyDescent="0.25">
      <c r="D278" s="136"/>
      <c r="E278" s="136"/>
      <c r="F278" s="136"/>
      <c r="G278" s="136"/>
    </row>
    <row r="279" spans="4:7" x14ac:dyDescent="0.25">
      <c r="D279" s="136"/>
      <c r="E279" s="136"/>
      <c r="F279" s="136"/>
      <c r="G279" s="136"/>
    </row>
    <row r="280" spans="4:7" x14ac:dyDescent="0.25">
      <c r="D280" s="136"/>
      <c r="E280" s="136"/>
      <c r="F280" s="136"/>
      <c r="G280" s="136"/>
    </row>
    <row r="281" spans="4:7" x14ac:dyDescent="0.25">
      <c r="D281" s="136"/>
      <c r="E281" s="136"/>
      <c r="F281" s="136"/>
      <c r="G281" s="136"/>
    </row>
    <row r="282" spans="4:7" x14ac:dyDescent="0.25">
      <c r="D282" s="136"/>
      <c r="E282" s="136"/>
      <c r="F282" s="136"/>
      <c r="G282" s="136"/>
    </row>
    <row r="283" spans="4:7" x14ac:dyDescent="0.25">
      <c r="D283" s="136"/>
      <c r="E283" s="136"/>
      <c r="F283" s="136"/>
      <c r="G283" s="136"/>
    </row>
    <row r="284" spans="4:7" x14ac:dyDescent="0.25">
      <c r="D284" s="136"/>
      <c r="E284" s="136"/>
      <c r="F284" s="136"/>
      <c r="G284" s="136"/>
    </row>
    <row r="285" spans="4:7" x14ac:dyDescent="0.25">
      <c r="D285" s="136"/>
      <c r="E285" s="136"/>
      <c r="F285" s="136"/>
      <c r="G285" s="136"/>
    </row>
    <row r="286" spans="4:7" x14ac:dyDescent="0.25">
      <c r="D286" s="136"/>
      <c r="E286" s="136"/>
      <c r="F286" s="136"/>
      <c r="G286" s="136"/>
    </row>
    <row r="287" spans="4:7" x14ac:dyDescent="0.25">
      <c r="D287" s="136"/>
      <c r="E287" s="136"/>
      <c r="F287" s="136"/>
      <c r="G287" s="136"/>
    </row>
    <row r="288" spans="4:7" x14ac:dyDescent="0.25">
      <c r="D288" s="136"/>
      <c r="E288" s="136"/>
      <c r="F288" s="136"/>
      <c r="G288" s="136"/>
    </row>
    <row r="289" spans="4:7" x14ac:dyDescent="0.25">
      <c r="D289" s="136"/>
      <c r="E289" s="136"/>
      <c r="F289" s="136"/>
      <c r="G289" s="136"/>
    </row>
    <row r="290" spans="4:7" x14ac:dyDescent="0.25">
      <c r="D290" s="136"/>
      <c r="E290" s="136"/>
      <c r="F290" s="136"/>
      <c r="G290" s="136"/>
    </row>
    <row r="291" spans="4:7" x14ac:dyDescent="0.25">
      <c r="D291" s="136"/>
      <c r="E291" s="136"/>
      <c r="F291" s="136"/>
      <c r="G291" s="136"/>
    </row>
    <row r="292" spans="4:7" x14ac:dyDescent="0.25">
      <c r="D292" s="136"/>
      <c r="E292" s="136"/>
      <c r="F292" s="136"/>
      <c r="G292" s="136"/>
    </row>
    <row r="293" spans="4:7" x14ac:dyDescent="0.25">
      <c r="D293" s="136"/>
      <c r="E293" s="136"/>
      <c r="F293" s="136"/>
      <c r="G293" s="136"/>
    </row>
    <row r="294" spans="4:7" x14ac:dyDescent="0.25">
      <c r="D294" s="136"/>
      <c r="E294" s="136"/>
      <c r="F294" s="136"/>
      <c r="G294" s="136"/>
    </row>
    <row r="295" spans="4:7" x14ac:dyDescent="0.25">
      <c r="D295" s="136"/>
      <c r="E295" s="136"/>
      <c r="F295" s="136"/>
      <c r="G295" s="136"/>
    </row>
    <row r="296" spans="4:7" x14ac:dyDescent="0.25">
      <c r="D296" s="136"/>
      <c r="E296" s="136"/>
      <c r="F296" s="136"/>
      <c r="G296" s="136"/>
    </row>
    <row r="297" spans="4:7" x14ac:dyDescent="0.25">
      <c r="D297" s="136"/>
      <c r="E297" s="136"/>
      <c r="F297" s="136"/>
      <c r="G297" s="136"/>
    </row>
    <row r="298" spans="4:7" x14ac:dyDescent="0.25">
      <c r="D298" s="136"/>
      <c r="E298" s="136"/>
      <c r="F298" s="136"/>
      <c r="G298" s="136"/>
    </row>
    <row r="299" spans="4:7" x14ac:dyDescent="0.25">
      <c r="D299" s="136"/>
      <c r="E299" s="136"/>
      <c r="F299" s="136"/>
      <c r="G299" s="136"/>
    </row>
    <row r="300" spans="4:7" x14ac:dyDescent="0.25">
      <c r="D300" s="136"/>
      <c r="E300" s="136"/>
      <c r="F300" s="136"/>
      <c r="G300" s="136"/>
    </row>
    <row r="301" spans="4:7" x14ac:dyDescent="0.25">
      <c r="D301" s="136"/>
      <c r="E301" s="136"/>
      <c r="F301" s="136"/>
      <c r="G301" s="136"/>
    </row>
    <row r="302" spans="4:7" x14ac:dyDescent="0.25">
      <c r="D302" s="136"/>
      <c r="E302" s="136"/>
      <c r="F302" s="136"/>
      <c r="G302" s="136"/>
    </row>
    <row r="303" spans="4:7" x14ac:dyDescent="0.25">
      <c r="D303" s="136"/>
      <c r="E303" s="136"/>
      <c r="F303" s="136"/>
      <c r="G303" s="136"/>
    </row>
    <row r="304" spans="4:7" x14ac:dyDescent="0.25">
      <c r="D304" s="136"/>
      <c r="E304" s="136"/>
      <c r="F304" s="136"/>
      <c r="G304" s="136"/>
    </row>
    <row r="305" spans="4:7" x14ac:dyDescent="0.25">
      <c r="D305" s="136"/>
      <c r="E305" s="136"/>
      <c r="F305" s="136"/>
      <c r="G305" s="136"/>
    </row>
    <row r="306" spans="4:7" x14ac:dyDescent="0.25">
      <c r="D306" s="136"/>
      <c r="E306" s="136"/>
      <c r="F306" s="136"/>
      <c r="G306" s="136"/>
    </row>
    <row r="307" spans="4:7" x14ac:dyDescent="0.25">
      <c r="D307" s="136"/>
      <c r="E307" s="136"/>
      <c r="F307" s="136"/>
      <c r="G307" s="136"/>
    </row>
    <row r="308" spans="4:7" x14ac:dyDescent="0.25">
      <c r="D308" s="136"/>
      <c r="E308" s="136"/>
      <c r="F308" s="136"/>
      <c r="G308" s="136"/>
    </row>
    <row r="309" spans="4:7" x14ac:dyDescent="0.25">
      <c r="D309" s="136"/>
      <c r="E309" s="136"/>
      <c r="F309" s="136"/>
      <c r="G309" s="136"/>
    </row>
    <row r="310" spans="4:7" x14ac:dyDescent="0.25">
      <c r="D310" s="136"/>
      <c r="E310" s="136"/>
      <c r="F310" s="136"/>
      <c r="G310" s="136"/>
    </row>
    <row r="311" spans="4:7" x14ac:dyDescent="0.25">
      <c r="D311" s="136"/>
      <c r="E311" s="136"/>
      <c r="F311" s="136"/>
      <c r="G311" s="136"/>
    </row>
    <row r="312" spans="4:7" x14ac:dyDescent="0.25">
      <c r="D312" s="136"/>
      <c r="E312" s="136"/>
      <c r="F312" s="136"/>
      <c r="G312" s="136"/>
    </row>
    <row r="313" spans="4:7" x14ac:dyDescent="0.25">
      <c r="D313" s="136"/>
      <c r="E313" s="136"/>
      <c r="F313" s="136"/>
      <c r="G313" s="136"/>
    </row>
    <row r="314" spans="4:7" x14ac:dyDescent="0.25">
      <c r="D314" s="136"/>
      <c r="E314" s="136"/>
      <c r="F314" s="136"/>
      <c r="G314" s="136"/>
    </row>
    <row r="315" spans="4:7" x14ac:dyDescent="0.25">
      <c r="D315" s="136"/>
      <c r="E315" s="136"/>
      <c r="F315" s="136"/>
      <c r="G315" s="136"/>
    </row>
    <row r="316" spans="4:7" x14ac:dyDescent="0.25">
      <c r="D316" s="136"/>
      <c r="E316" s="136"/>
      <c r="F316" s="136"/>
      <c r="G316" s="136"/>
    </row>
    <row r="317" spans="4:7" x14ac:dyDescent="0.25">
      <c r="D317" s="136"/>
      <c r="E317" s="136"/>
      <c r="F317" s="136"/>
      <c r="G317" s="136"/>
    </row>
    <row r="318" spans="4:7" x14ac:dyDescent="0.25">
      <c r="D318" s="136"/>
      <c r="E318" s="136"/>
      <c r="F318" s="136"/>
      <c r="G318" s="136"/>
    </row>
    <row r="319" spans="4:7" x14ac:dyDescent="0.25">
      <c r="D319" s="136"/>
      <c r="E319" s="136"/>
      <c r="F319" s="136"/>
      <c r="G319" s="136"/>
    </row>
    <row r="320" spans="4:7" x14ac:dyDescent="0.25">
      <c r="D320" s="136"/>
      <c r="E320" s="136"/>
      <c r="F320" s="136"/>
      <c r="G320" s="136"/>
    </row>
    <row r="321" spans="4:7" x14ac:dyDescent="0.25">
      <c r="D321" s="136"/>
      <c r="E321" s="136"/>
      <c r="F321" s="136"/>
      <c r="G321" s="136"/>
    </row>
    <row r="322" spans="4:7" x14ac:dyDescent="0.25">
      <c r="D322" s="136"/>
      <c r="E322" s="136"/>
      <c r="F322" s="136"/>
      <c r="G322" s="136"/>
    </row>
    <row r="323" spans="4:7" x14ac:dyDescent="0.25">
      <c r="D323" s="136"/>
      <c r="E323" s="136"/>
      <c r="F323" s="136"/>
      <c r="G323" s="136"/>
    </row>
    <row r="324" spans="4:7" x14ac:dyDescent="0.25">
      <c r="D324" s="136"/>
      <c r="E324" s="136"/>
      <c r="F324" s="136"/>
      <c r="G324" s="136"/>
    </row>
    <row r="325" spans="4:7" x14ac:dyDescent="0.25">
      <c r="D325" s="136"/>
      <c r="E325" s="136"/>
      <c r="F325" s="136"/>
      <c r="G325" s="136"/>
    </row>
    <row r="326" spans="4:7" x14ac:dyDescent="0.25">
      <c r="D326" s="136"/>
      <c r="E326" s="136"/>
      <c r="F326" s="136"/>
      <c r="G326" s="136"/>
    </row>
    <row r="327" spans="4:7" x14ac:dyDescent="0.25">
      <c r="D327" s="136"/>
      <c r="E327" s="136"/>
      <c r="F327" s="136"/>
      <c r="G327" s="136"/>
    </row>
    <row r="328" spans="4:7" x14ac:dyDescent="0.25">
      <c r="D328" s="136"/>
      <c r="E328" s="136"/>
      <c r="F328" s="136"/>
      <c r="G328" s="136"/>
    </row>
    <row r="329" spans="4:7" x14ac:dyDescent="0.25">
      <c r="D329" s="136"/>
      <c r="E329" s="136"/>
      <c r="F329" s="136"/>
      <c r="G329" s="136"/>
    </row>
    <row r="330" spans="4:7" x14ac:dyDescent="0.25">
      <c r="D330" s="136"/>
      <c r="E330" s="136"/>
      <c r="F330" s="136"/>
      <c r="G330" s="136"/>
    </row>
    <row r="331" spans="4:7" x14ac:dyDescent="0.25">
      <c r="D331" s="136"/>
      <c r="E331" s="136"/>
      <c r="F331" s="136"/>
      <c r="G331" s="136"/>
    </row>
    <row r="332" spans="4:7" x14ac:dyDescent="0.25">
      <c r="D332" s="136"/>
      <c r="E332" s="136"/>
      <c r="F332" s="136"/>
      <c r="G332" s="136"/>
    </row>
    <row r="333" spans="4:7" x14ac:dyDescent="0.25">
      <c r="D333" s="136"/>
      <c r="E333" s="136"/>
      <c r="F333" s="136"/>
      <c r="G333" s="136"/>
    </row>
    <row r="334" spans="4:7" x14ac:dyDescent="0.25">
      <c r="D334" s="136"/>
      <c r="E334" s="136"/>
      <c r="F334" s="136"/>
      <c r="G334" s="136"/>
    </row>
    <row r="335" spans="4:7" x14ac:dyDescent="0.25">
      <c r="D335" s="136"/>
      <c r="E335" s="136"/>
      <c r="F335" s="136"/>
      <c r="G335" s="136"/>
    </row>
    <row r="336" spans="4:7" x14ac:dyDescent="0.25">
      <c r="D336" s="136"/>
      <c r="E336" s="136"/>
      <c r="F336" s="136"/>
      <c r="G336" s="136"/>
    </row>
    <row r="337" spans="4:7" x14ac:dyDescent="0.25">
      <c r="D337" s="136"/>
      <c r="E337" s="136"/>
      <c r="F337" s="136"/>
      <c r="G337" s="136"/>
    </row>
    <row r="338" spans="4:7" x14ac:dyDescent="0.25">
      <c r="D338" s="136"/>
      <c r="E338" s="136"/>
      <c r="F338" s="136"/>
      <c r="G338" s="136"/>
    </row>
    <row r="339" spans="4:7" x14ac:dyDescent="0.25">
      <c r="D339" s="136"/>
      <c r="E339" s="136"/>
      <c r="F339" s="136"/>
      <c r="G339" s="136"/>
    </row>
    <row r="340" spans="4:7" x14ac:dyDescent="0.25">
      <c r="D340" s="136"/>
      <c r="E340" s="136"/>
      <c r="F340" s="136"/>
      <c r="G340" s="136"/>
    </row>
    <row r="341" spans="4:7" x14ac:dyDescent="0.25">
      <c r="D341" s="136"/>
      <c r="E341" s="136"/>
      <c r="F341" s="136"/>
      <c r="G341" s="136"/>
    </row>
    <row r="342" spans="4:7" x14ac:dyDescent="0.25">
      <c r="D342" s="136"/>
      <c r="E342" s="136"/>
      <c r="F342" s="136"/>
      <c r="G342" s="136"/>
    </row>
    <row r="343" spans="4:7" x14ac:dyDescent="0.25">
      <c r="D343" s="136"/>
      <c r="E343" s="136"/>
      <c r="F343" s="136"/>
      <c r="G343" s="136"/>
    </row>
    <row r="344" spans="4:7" x14ac:dyDescent="0.25">
      <c r="D344" s="136"/>
      <c r="E344" s="136"/>
      <c r="F344" s="136"/>
      <c r="G344" s="136"/>
    </row>
    <row r="345" spans="4:7" x14ac:dyDescent="0.25">
      <c r="D345" s="136"/>
      <c r="E345" s="136"/>
      <c r="F345" s="136"/>
      <c r="G345" s="136"/>
    </row>
    <row r="346" spans="4:7" x14ac:dyDescent="0.25">
      <c r="D346" s="136"/>
      <c r="E346" s="136"/>
      <c r="F346" s="136"/>
      <c r="G346" s="136"/>
    </row>
    <row r="347" spans="4:7" x14ac:dyDescent="0.25">
      <c r="D347" s="136"/>
      <c r="E347" s="136"/>
      <c r="F347" s="136"/>
      <c r="G347" s="136"/>
    </row>
    <row r="348" spans="4:7" x14ac:dyDescent="0.25">
      <c r="D348" s="136"/>
      <c r="E348" s="136"/>
      <c r="F348" s="136"/>
      <c r="G348" s="136"/>
    </row>
    <row r="349" spans="4:7" x14ac:dyDescent="0.25">
      <c r="D349" s="136"/>
      <c r="E349" s="136"/>
      <c r="F349" s="136"/>
      <c r="G349" s="136"/>
    </row>
    <row r="350" spans="4:7" x14ac:dyDescent="0.25">
      <c r="D350" s="136"/>
      <c r="E350" s="136"/>
      <c r="F350" s="136"/>
      <c r="G350" s="136"/>
    </row>
    <row r="351" spans="4:7" x14ac:dyDescent="0.25">
      <c r="D351" s="136"/>
      <c r="E351" s="136"/>
      <c r="F351" s="136"/>
      <c r="G351" s="136"/>
    </row>
    <row r="352" spans="4:7" x14ac:dyDescent="0.25">
      <c r="D352" s="136"/>
      <c r="E352" s="136"/>
      <c r="F352" s="136"/>
      <c r="G352" s="136"/>
    </row>
    <row r="353" spans="4:7" x14ac:dyDescent="0.25">
      <c r="D353" s="136"/>
      <c r="E353" s="136"/>
      <c r="F353" s="136"/>
      <c r="G353" s="136"/>
    </row>
    <row r="354" spans="4:7" x14ac:dyDescent="0.25">
      <c r="D354" s="136"/>
      <c r="E354" s="136"/>
      <c r="F354" s="136"/>
      <c r="G354" s="136"/>
    </row>
    <row r="355" spans="4:7" x14ac:dyDescent="0.25">
      <c r="D355" s="136"/>
      <c r="E355" s="136"/>
      <c r="F355" s="136"/>
      <c r="G355" s="136"/>
    </row>
    <row r="356" spans="4:7" x14ac:dyDescent="0.25">
      <c r="D356" s="136"/>
      <c r="E356" s="136"/>
      <c r="F356" s="136"/>
      <c r="G356" s="136"/>
    </row>
    <row r="357" spans="4:7" x14ac:dyDescent="0.25">
      <c r="D357" s="136"/>
      <c r="E357" s="136"/>
      <c r="F357" s="136"/>
      <c r="G357" s="136"/>
    </row>
    <row r="358" spans="4:7" x14ac:dyDescent="0.25">
      <c r="D358" s="136"/>
      <c r="E358" s="136"/>
      <c r="F358" s="136"/>
      <c r="G358" s="136"/>
    </row>
    <row r="359" spans="4:7" x14ac:dyDescent="0.25">
      <c r="D359" s="136"/>
      <c r="E359" s="136"/>
      <c r="F359" s="136"/>
      <c r="G359" s="136"/>
    </row>
    <row r="360" spans="4:7" x14ac:dyDescent="0.25">
      <c r="D360" s="136"/>
      <c r="E360" s="136"/>
      <c r="F360" s="136"/>
      <c r="G360" s="136"/>
    </row>
    <row r="361" spans="4:7" x14ac:dyDescent="0.25">
      <c r="D361" s="136"/>
      <c r="E361" s="136"/>
      <c r="F361" s="136"/>
      <c r="G361" s="136"/>
    </row>
    <row r="362" spans="4:7" x14ac:dyDescent="0.25">
      <c r="D362" s="136"/>
      <c r="E362" s="136"/>
      <c r="F362" s="136"/>
      <c r="G362" s="136"/>
    </row>
    <row r="363" spans="4:7" x14ac:dyDescent="0.25">
      <c r="D363" s="136"/>
      <c r="E363" s="136"/>
      <c r="F363" s="136"/>
      <c r="G363" s="136"/>
    </row>
    <row r="364" spans="4:7" x14ac:dyDescent="0.25">
      <c r="D364" s="136"/>
      <c r="E364" s="136"/>
      <c r="F364" s="136"/>
      <c r="G364" s="136"/>
    </row>
    <row r="365" spans="4:7" x14ac:dyDescent="0.25">
      <c r="D365" s="136"/>
      <c r="E365" s="136"/>
      <c r="F365" s="136"/>
      <c r="G365" s="136"/>
    </row>
    <row r="366" spans="4:7" x14ac:dyDescent="0.25">
      <c r="D366" s="136"/>
      <c r="E366" s="136"/>
      <c r="F366" s="136"/>
      <c r="G366" s="136"/>
    </row>
    <row r="367" spans="4:7" x14ac:dyDescent="0.25">
      <c r="D367" s="136"/>
      <c r="E367" s="136"/>
      <c r="F367" s="136"/>
      <c r="G367" s="136"/>
    </row>
    <row r="368" spans="4:7" x14ac:dyDescent="0.25">
      <c r="D368" s="136"/>
      <c r="E368" s="136"/>
      <c r="F368" s="136"/>
      <c r="G368" s="136"/>
    </row>
    <row r="369" spans="4:7" x14ac:dyDescent="0.25">
      <c r="D369" s="136"/>
      <c r="E369" s="136"/>
      <c r="F369" s="136"/>
      <c r="G369" s="136"/>
    </row>
    <row r="370" spans="4:7" x14ac:dyDescent="0.25">
      <c r="D370" s="136"/>
      <c r="E370" s="136"/>
      <c r="F370" s="136"/>
      <c r="G370" s="136"/>
    </row>
    <row r="371" spans="4:7" x14ac:dyDescent="0.25">
      <c r="D371" s="136"/>
      <c r="E371" s="136"/>
      <c r="F371" s="136"/>
      <c r="G371" s="136"/>
    </row>
    <row r="372" spans="4:7" x14ac:dyDescent="0.25">
      <c r="D372" s="136"/>
      <c r="E372" s="136"/>
      <c r="F372" s="136"/>
      <c r="G372" s="136"/>
    </row>
    <row r="373" spans="4:7" x14ac:dyDescent="0.25">
      <c r="D373" s="136"/>
      <c r="E373" s="136"/>
      <c r="F373" s="136"/>
      <c r="G373" s="136"/>
    </row>
    <row r="374" spans="4:7" x14ac:dyDescent="0.25">
      <c r="D374" s="136"/>
      <c r="E374" s="136"/>
      <c r="F374" s="136"/>
      <c r="G374" s="136"/>
    </row>
    <row r="375" spans="4:7" x14ac:dyDescent="0.25">
      <c r="D375" s="136"/>
      <c r="E375" s="136"/>
      <c r="F375" s="136"/>
      <c r="G375" s="136"/>
    </row>
    <row r="376" spans="4:7" x14ac:dyDescent="0.25">
      <c r="D376" s="136"/>
      <c r="E376" s="136"/>
      <c r="F376" s="136"/>
      <c r="G376" s="136"/>
    </row>
    <row r="377" spans="4:7" x14ac:dyDescent="0.25">
      <c r="D377" s="136"/>
      <c r="E377" s="136"/>
      <c r="F377" s="136"/>
      <c r="G377" s="136"/>
    </row>
    <row r="378" spans="4:7" x14ac:dyDescent="0.25">
      <c r="D378" s="136"/>
      <c r="E378" s="136"/>
      <c r="F378" s="136"/>
      <c r="G378" s="136"/>
    </row>
    <row r="379" spans="4:7" x14ac:dyDescent="0.25">
      <c r="D379" s="136"/>
      <c r="E379" s="136"/>
      <c r="F379" s="136"/>
      <c r="G379" s="136"/>
    </row>
    <row r="380" spans="4:7" x14ac:dyDescent="0.25">
      <c r="D380" s="136"/>
      <c r="E380" s="136"/>
      <c r="F380" s="136"/>
      <c r="G380" s="136"/>
    </row>
    <row r="381" spans="4:7" x14ac:dyDescent="0.25">
      <c r="D381" s="136"/>
      <c r="E381" s="136"/>
      <c r="F381" s="136"/>
      <c r="G381" s="136"/>
    </row>
    <row r="382" spans="4:7" x14ac:dyDescent="0.25">
      <c r="D382" s="136"/>
      <c r="E382" s="136"/>
      <c r="F382" s="136"/>
      <c r="G382" s="136"/>
    </row>
    <row r="383" spans="4:7" x14ac:dyDescent="0.25">
      <c r="D383" s="136"/>
      <c r="E383" s="136"/>
      <c r="F383" s="136"/>
      <c r="G383" s="136"/>
    </row>
    <row r="384" spans="4:7" x14ac:dyDescent="0.25">
      <c r="D384" s="136"/>
      <c r="E384" s="136"/>
      <c r="F384" s="136"/>
      <c r="G384" s="136"/>
    </row>
    <row r="385" spans="4:7" x14ac:dyDescent="0.25">
      <c r="D385" s="136"/>
      <c r="E385" s="136"/>
      <c r="F385" s="136"/>
      <c r="G385" s="136"/>
    </row>
    <row r="386" spans="4:7" x14ac:dyDescent="0.25">
      <c r="D386" s="136"/>
      <c r="E386" s="136"/>
      <c r="F386" s="136"/>
      <c r="G386" s="136"/>
    </row>
    <row r="387" spans="4:7" x14ac:dyDescent="0.25">
      <c r="D387" s="136"/>
      <c r="E387" s="136"/>
      <c r="F387" s="136"/>
      <c r="G387" s="136"/>
    </row>
    <row r="388" spans="4:7" x14ac:dyDescent="0.25">
      <c r="D388" s="136"/>
      <c r="E388" s="136"/>
      <c r="F388" s="136"/>
      <c r="G388" s="136"/>
    </row>
    <row r="389" spans="4:7" x14ac:dyDescent="0.25">
      <c r="D389" s="136"/>
      <c r="E389" s="136"/>
      <c r="F389" s="136"/>
      <c r="G389" s="136"/>
    </row>
    <row r="390" spans="4:7" x14ac:dyDescent="0.25">
      <c r="D390" s="136"/>
      <c r="E390" s="136"/>
      <c r="F390" s="136"/>
      <c r="G390" s="136"/>
    </row>
    <row r="391" spans="4:7" x14ac:dyDescent="0.25">
      <c r="D391" s="136"/>
      <c r="E391" s="136"/>
      <c r="F391" s="136"/>
      <c r="G391" s="136"/>
    </row>
    <row r="392" spans="4:7" x14ac:dyDescent="0.25">
      <c r="D392" s="136"/>
      <c r="E392" s="136"/>
      <c r="F392" s="136"/>
      <c r="G392" s="136"/>
    </row>
    <row r="393" spans="4:7" x14ac:dyDescent="0.25">
      <c r="D393" s="136"/>
      <c r="E393" s="136"/>
      <c r="F393" s="136"/>
      <c r="G393" s="136"/>
    </row>
    <row r="394" spans="4:7" x14ac:dyDescent="0.25">
      <c r="D394" s="136"/>
      <c r="E394" s="136"/>
      <c r="F394" s="136"/>
      <c r="G394" s="136"/>
    </row>
    <row r="395" spans="4:7" x14ac:dyDescent="0.25">
      <c r="D395" s="136"/>
      <c r="E395" s="136"/>
      <c r="F395" s="136"/>
      <c r="G395" s="136"/>
    </row>
    <row r="396" spans="4:7" x14ac:dyDescent="0.25">
      <c r="D396" s="136"/>
      <c r="E396" s="136"/>
      <c r="F396" s="136"/>
      <c r="G396" s="136"/>
    </row>
    <row r="397" spans="4:7" x14ac:dyDescent="0.25">
      <c r="D397" s="136"/>
      <c r="E397" s="136"/>
      <c r="F397" s="136"/>
      <c r="G397" s="136"/>
    </row>
    <row r="398" spans="4:7" x14ac:dyDescent="0.25">
      <c r="D398" s="136"/>
      <c r="E398" s="136"/>
      <c r="F398" s="136"/>
      <c r="G398" s="136"/>
    </row>
    <row r="399" spans="4:7" x14ac:dyDescent="0.25">
      <c r="D399" s="136"/>
      <c r="E399" s="136"/>
      <c r="F399" s="136"/>
      <c r="G399" s="136"/>
    </row>
    <row r="400" spans="4:7" x14ac:dyDescent="0.25">
      <c r="D400" s="136"/>
      <c r="E400" s="136"/>
      <c r="F400" s="136"/>
      <c r="G400" s="136"/>
    </row>
    <row r="401" spans="4:7" x14ac:dyDescent="0.25">
      <c r="D401" s="136"/>
      <c r="E401" s="136"/>
      <c r="F401" s="136"/>
      <c r="G401" s="136"/>
    </row>
    <row r="402" spans="4:7" x14ac:dyDescent="0.25">
      <c r="D402" s="136"/>
      <c r="E402" s="136"/>
      <c r="F402" s="136"/>
      <c r="G402" s="136"/>
    </row>
    <row r="403" spans="4:7" x14ac:dyDescent="0.25">
      <c r="D403" s="136"/>
      <c r="E403" s="136"/>
      <c r="F403" s="136"/>
      <c r="G403" s="136"/>
    </row>
    <row r="404" spans="4:7" x14ac:dyDescent="0.25">
      <c r="D404" s="136"/>
      <c r="E404" s="136"/>
      <c r="F404" s="136"/>
      <c r="G404" s="136"/>
    </row>
    <row r="405" spans="4:7" x14ac:dyDescent="0.25">
      <c r="D405" s="136"/>
      <c r="E405" s="136"/>
      <c r="F405" s="136"/>
      <c r="G405" s="136"/>
    </row>
    <row r="406" spans="4:7" x14ac:dyDescent="0.25">
      <c r="D406" s="136"/>
      <c r="E406" s="136"/>
      <c r="F406" s="136"/>
      <c r="G406" s="136"/>
    </row>
    <row r="407" spans="4:7" x14ac:dyDescent="0.25">
      <c r="D407" s="136"/>
      <c r="E407" s="136"/>
      <c r="F407" s="136"/>
      <c r="G407" s="136"/>
    </row>
    <row r="408" spans="4:7" x14ac:dyDescent="0.25">
      <c r="D408" s="136"/>
      <c r="E408" s="136"/>
      <c r="F408" s="136"/>
      <c r="G408" s="136"/>
    </row>
    <row r="409" spans="4:7" x14ac:dyDescent="0.25">
      <c r="D409" s="136"/>
      <c r="E409" s="136"/>
      <c r="F409" s="136"/>
      <c r="G409" s="136"/>
    </row>
    <row r="410" spans="4:7" x14ac:dyDescent="0.25">
      <c r="D410" s="136"/>
      <c r="E410" s="136"/>
      <c r="F410" s="136"/>
      <c r="G410" s="136"/>
    </row>
    <row r="411" spans="4:7" x14ac:dyDescent="0.25">
      <c r="D411" s="136"/>
      <c r="E411" s="136"/>
      <c r="F411" s="136"/>
      <c r="G411" s="136"/>
    </row>
    <row r="412" spans="4:7" x14ac:dyDescent="0.25">
      <c r="D412" s="136"/>
      <c r="E412" s="136"/>
      <c r="F412" s="136"/>
      <c r="G412" s="136"/>
    </row>
    <row r="413" spans="4:7" x14ac:dyDescent="0.25">
      <c r="D413" s="136"/>
      <c r="E413" s="136"/>
      <c r="F413" s="136"/>
      <c r="G413" s="136"/>
    </row>
    <row r="414" spans="4:7" x14ac:dyDescent="0.25">
      <c r="D414" s="136"/>
      <c r="E414" s="136"/>
      <c r="F414" s="136"/>
      <c r="G414" s="136"/>
    </row>
    <row r="415" spans="4:7" x14ac:dyDescent="0.25">
      <c r="D415" s="136"/>
      <c r="E415" s="136"/>
      <c r="F415" s="136"/>
      <c r="G415" s="136"/>
    </row>
    <row r="416" spans="4:7" x14ac:dyDescent="0.25">
      <c r="D416" s="136"/>
      <c r="E416" s="136"/>
      <c r="F416" s="136"/>
      <c r="G416" s="136"/>
    </row>
    <row r="417" spans="4:7" x14ac:dyDescent="0.25">
      <c r="D417" s="136"/>
      <c r="E417" s="136"/>
      <c r="F417" s="136"/>
      <c r="G417" s="136"/>
    </row>
    <row r="418" spans="4:7" x14ac:dyDescent="0.25">
      <c r="D418" s="136"/>
      <c r="E418" s="136"/>
      <c r="F418" s="136"/>
      <c r="G418" s="136"/>
    </row>
    <row r="419" spans="4:7" x14ac:dyDescent="0.25">
      <c r="D419" s="136"/>
      <c r="E419" s="136"/>
      <c r="F419" s="136"/>
      <c r="G419" s="136"/>
    </row>
    <row r="420" spans="4:7" x14ac:dyDescent="0.25">
      <c r="D420" s="136"/>
      <c r="E420" s="136"/>
      <c r="F420" s="136"/>
      <c r="G420" s="136"/>
    </row>
    <row r="421" spans="4:7" x14ac:dyDescent="0.25">
      <c r="D421" s="136"/>
      <c r="E421" s="136"/>
      <c r="F421" s="136"/>
      <c r="G421" s="136"/>
    </row>
    <row r="422" spans="4:7" x14ac:dyDescent="0.25">
      <c r="D422" s="136"/>
      <c r="E422" s="136"/>
      <c r="F422" s="136"/>
      <c r="G422" s="136"/>
    </row>
    <row r="423" spans="4:7" x14ac:dyDescent="0.25">
      <c r="D423" s="136"/>
      <c r="E423" s="136"/>
      <c r="F423" s="136"/>
      <c r="G423" s="136"/>
    </row>
    <row r="424" spans="4:7" x14ac:dyDescent="0.25">
      <c r="D424" s="136"/>
      <c r="E424" s="136"/>
      <c r="F424" s="136"/>
      <c r="G424" s="136"/>
    </row>
    <row r="425" spans="4:7" x14ac:dyDescent="0.25">
      <c r="D425" s="136"/>
      <c r="E425" s="136"/>
      <c r="F425" s="136"/>
      <c r="G425" s="136"/>
    </row>
    <row r="426" spans="4:7" x14ac:dyDescent="0.25">
      <c r="D426" s="136"/>
      <c r="E426" s="136"/>
      <c r="F426" s="136"/>
      <c r="G426" s="136"/>
    </row>
    <row r="427" spans="4:7" x14ac:dyDescent="0.25">
      <c r="D427" s="136"/>
      <c r="E427" s="136"/>
      <c r="F427" s="136"/>
      <c r="G427" s="136"/>
    </row>
    <row r="428" spans="4:7" x14ac:dyDescent="0.25">
      <c r="D428" s="136"/>
      <c r="E428" s="136"/>
      <c r="F428" s="136"/>
      <c r="G428" s="136"/>
    </row>
    <row r="429" spans="4:7" x14ac:dyDescent="0.25">
      <c r="D429" s="136"/>
      <c r="E429" s="136"/>
      <c r="F429" s="136"/>
      <c r="G429" s="136"/>
    </row>
    <row r="430" spans="4:7" x14ac:dyDescent="0.25">
      <c r="D430" s="136"/>
      <c r="E430" s="136"/>
      <c r="F430" s="136"/>
      <c r="G430" s="136"/>
    </row>
    <row r="431" spans="4:7" x14ac:dyDescent="0.25">
      <c r="D431" s="136"/>
      <c r="E431" s="136"/>
      <c r="F431" s="136"/>
      <c r="G431" s="136"/>
    </row>
    <row r="432" spans="4:7" x14ac:dyDescent="0.25">
      <c r="D432" s="136"/>
      <c r="E432" s="136"/>
      <c r="F432" s="136"/>
      <c r="G432" s="136"/>
    </row>
    <row r="433" spans="4:7" x14ac:dyDescent="0.25">
      <c r="D433" s="136"/>
      <c r="E433" s="136"/>
      <c r="F433" s="136"/>
      <c r="G433" s="136"/>
    </row>
    <row r="434" spans="4:7" x14ac:dyDescent="0.25">
      <c r="D434" s="136"/>
      <c r="E434" s="136"/>
      <c r="F434" s="136"/>
      <c r="G434" s="136"/>
    </row>
    <row r="435" spans="4:7" x14ac:dyDescent="0.25">
      <c r="D435" s="136"/>
      <c r="E435" s="136"/>
      <c r="F435" s="136"/>
      <c r="G435" s="136"/>
    </row>
    <row r="436" spans="4:7" x14ac:dyDescent="0.25">
      <c r="D436" s="136"/>
      <c r="E436" s="136"/>
      <c r="F436" s="136"/>
      <c r="G436" s="136"/>
    </row>
    <row r="437" spans="4:7" x14ac:dyDescent="0.25">
      <c r="D437" s="136"/>
      <c r="E437" s="136"/>
      <c r="F437" s="136"/>
      <c r="G437" s="136"/>
    </row>
    <row r="438" spans="4:7" x14ac:dyDescent="0.25">
      <c r="D438" s="136"/>
      <c r="E438" s="136"/>
      <c r="F438" s="136"/>
      <c r="G438" s="136"/>
    </row>
    <row r="439" spans="4:7" x14ac:dyDescent="0.25">
      <c r="D439" s="136"/>
      <c r="E439" s="136"/>
      <c r="F439" s="136"/>
      <c r="G439" s="136"/>
    </row>
    <row r="440" spans="4:7" x14ac:dyDescent="0.25">
      <c r="D440" s="136"/>
      <c r="E440" s="136"/>
      <c r="F440" s="136"/>
      <c r="G440" s="136"/>
    </row>
    <row r="441" spans="4:7" x14ac:dyDescent="0.25">
      <c r="D441" s="136"/>
      <c r="E441" s="136"/>
      <c r="F441" s="136"/>
      <c r="G441" s="136"/>
    </row>
    <row r="442" spans="4:7" x14ac:dyDescent="0.25">
      <c r="D442" s="136"/>
      <c r="E442" s="136"/>
      <c r="F442" s="136"/>
      <c r="G442" s="136"/>
    </row>
    <row r="443" spans="4:7" x14ac:dyDescent="0.25">
      <c r="D443" s="136"/>
      <c r="E443" s="136"/>
      <c r="F443" s="136"/>
      <c r="G443" s="136"/>
    </row>
    <row r="444" spans="4:7" x14ac:dyDescent="0.25">
      <c r="D444" s="136"/>
      <c r="E444" s="136"/>
      <c r="F444" s="136"/>
      <c r="G444" s="136"/>
    </row>
    <row r="445" spans="4:7" x14ac:dyDescent="0.25">
      <c r="D445" s="136"/>
      <c r="E445" s="136"/>
      <c r="F445" s="136"/>
      <c r="G445" s="136"/>
    </row>
    <row r="446" spans="4:7" x14ac:dyDescent="0.25">
      <c r="D446" s="136"/>
      <c r="E446" s="136"/>
      <c r="F446" s="136"/>
      <c r="G446" s="136"/>
    </row>
    <row r="447" spans="4:7" x14ac:dyDescent="0.25">
      <c r="D447" s="136"/>
      <c r="E447" s="136"/>
      <c r="F447" s="136"/>
      <c r="G447" s="136"/>
    </row>
    <row r="448" spans="4:7" x14ac:dyDescent="0.25">
      <c r="D448" s="136"/>
      <c r="E448" s="136"/>
      <c r="F448" s="136"/>
      <c r="G448" s="136"/>
    </row>
    <row r="449" spans="4:7" x14ac:dyDescent="0.25">
      <c r="D449" s="136"/>
      <c r="E449" s="136"/>
      <c r="F449" s="136"/>
      <c r="G449" s="136"/>
    </row>
    <row r="450" spans="4:7" x14ac:dyDescent="0.25">
      <c r="D450" s="136"/>
      <c r="E450" s="136"/>
      <c r="F450" s="136"/>
      <c r="G450" s="136"/>
    </row>
    <row r="451" spans="4:7" x14ac:dyDescent="0.25">
      <c r="D451" s="136"/>
      <c r="E451" s="136"/>
      <c r="F451" s="136"/>
      <c r="G451" s="136"/>
    </row>
    <row r="452" spans="4:7" x14ac:dyDescent="0.25">
      <c r="D452" s="136"/>
      <c r="E452" s="136"/>
      <c r="F452" s="136"/>
      <c r="G452" s="136"/>
    </row>
    <row r="453" spans="4:7" x14ac:dyDescent="0.25">
      <c r="D453" s="136"/>
      <c r="E453" s="136"/>
      <c r="F453" s="136"/>
      <c r="G453" s="136"/>
    </row>
    <row r="454" spans="4:7" x14ac:dyDescent="0.25">
      <c r="D454" s="136"/>
      <c r="E454" s="136"/>
      <c r="F454" s="136"/>
      <c r="G454" s="136"/>
    </row>
    <row r="455" spans="4:7" x14ac:dyDescent="0.25">
      <c r="D455" s="136"/>
      <c r="E455" s="136"/>
      <c r="F455" s="136"/>
      <c r="G455" s="136"/>
    </row>
    <row r="456" spans="4:7" x14ac:dyDescent="0.25">
      <c r="D456" s="136"/>
      <c r="E456" s="136"/>
      <c r="F456" s="136"/>
      <c r="G456" s="136"/>
    </row>
    <row r="457" spans="4:7" x14ac:dyDescent="0.25">
      <c r="D457" s="136"/>
      <c r="E457" s="136"/>
      <c r="F457" s="136"/>
      <c r="G457" s="136"/>
    </row>
    <row r="458" spans="4:7" x14ac:dyDescent="0.25">
      <c r="D458" s="136"/>
      <c r="E458" s="136"/>
      <c r="F458" s="136"/>
      <c r="G458" s="136"/>
    </row>
    <row r="459" spans="4:7" x14ac:dyDescent="0.25">
      <c r="D459" s="136"/>
      <c r="E459" s="136"/>
      <c r="F459" s="136"/>
      <c r="G459" s="136"/>
    </row>
    <row r="460" spans="4:7" x14ac:dyDescent="0.25">
      <c r="D460" s="136"/>
      <c r="E460" s="136"/>
      <c r="F460" s="136"/>
      <c r="G460" s="136"/>
    </row>
    <row r="461" spans="4:7" x14ac:dyDescent="0.25">
      <c r="D461" s="136"/>
      <c r="E461" s="136"/>
      <c r="F461" s="136"/>
      <c r="G461" s="136"/>
    </row>
    <row r="462" spans="4:7" x14ac:dyDescent="0.25">
      <c r="D462" s="136"/>
      <c r="E462" s="136"/>
      <c r="F462" s="136"/>
      <c r="G462" s="136"/>
    </row>
    <row r="463" spans="4:7" x14ac:dyDescent="0.25">
      <c r="D463" s="136"/>
      <c r="E463" s="136"/>
      <c r="F463" s="136"/>
      <c r="G463" s="136"/>
    </row>
    <row r="464" spans="4:7" x14ac:dyDescent="0.25">
      <c r="D464" s="136"/>
      <c r="E464" s="136"/>
      <c r="F464" s="136"/>
      <c r="G464" s="136"/>
    </row>
    <row r="465" spans="4:7" x14ac:dyDescent="0.25">
      <c r="D465" s="136"/>
      <c r="E465" s="136"/>
      <c r="F465" s="136"/>
      <c r="G465" s="136"/>
    </row>
    <row r="466" spans="4:7" x14ac:dyDescent="0.25">
      <c r="D466" s="136"/>
      <c r="E466" s="136"/>
      <c r="F466" s="136"/>
      <c r="G466" s="136"/>
    </row>
    <row r="467" spans="4:7" x14ac:dyDescent="0.25">
      <c r="D467" s="136"/>
      <c r="E467" s="136"/>
      <c r="F467" s="136"/>
      <c r="G467" s="136"/>
    </row>
    <row r="468" spans="4:7" x14ac:dyDescent="0.25">
      <c r="D468" s="136"/>
      <c r="E468" s="136"/>
      <c r="F468" s="136"/>
      <c r="G468" s="136"/>
    </row>
    <row r="469" spans="4:7" x14ac:dyDescent="0.25">
      <c r="D469" s="136"/>
      <c r="E469" s="136"/>
      <c r="F469" s="136"/>
      <c r="G469" s="136"/>
    </row>
    <row r="470" spans="4:7" x14ac:dyDescent="0.25">
      <c r="D470" s="136"/>
      <c r="E470" s="136"/>
      <c r="F470" s="136"/>
      <c r="G470" s="136"/>
    </row>
    <row r="471" spans="4:7" x14ac:dyDescent="0.25">
      <c r="D471" s="136"/>
      <c r="E471" s="136"/>
      <c r="F471" s="136"/>
      <c r="G471" s="136"/>
    </row>
    <row r="472" spans="4:7" x14ac:dyDescent="0.25">
      <c r="D472" s="136"/>
      <c r="E472" s="136"/>
      <c r="F472" s="136"/>
      <c r="G472" s="136"/>
    </row>
    <row r="473" spans="4:7" x14ac:dyDescent="0.25">
      <c r="D473" s="136"/>
      <c r="E473" s="136"/>
      <c r="F473" s="136"/>
      <c r="G473" s="136"/>
    </row>
    <row r="474" spans="4:7" x14ac:dyDescent="0.25">
      <c r="D474" s="136"/>
      <c r="E474" s="136"/>
      <c r="F474" s="136"/>
      <c r="G474" s="136"/>
    </row>
    <row r="475" spans="4:7" x14ac:dyDescent="0.25">
      <c r="D475" s="136"/>
      <c r="E475" s="136"/>
      <c r="F475" s="136"/>
      <c r="G475" s="136"/>
    </row>
    <row r="476" spans="4:7" x14ac:dyDescent="0.25">
      <c r="D476" s="136"/>
      <c r="E476" s="136"/>
      <c r="F476" s="136"/>
      <c r="G476" s="136"/>
    </row>
    <row r="477" spans="4:7" x14ac:dyDescent="0.25">
      <c r="D477" s="136"/>
      <c r="E477" s="136"/>
      <c r="F477" s="136"/>
      <c r="G477" s="136"/>
    </row>
    <row r="478" spans="4:7" x14ac:dyDescent="0.25">
      <c r="D478" s="136"/>
      <c r="E478" s="136"/>
      <c r="F478" s="136"/>
      <c r="G478" s="136"/>
    </row>
    <row r="479" spans="4:7" x14ac:dyDescent="0.25">
      <c r="D479" s="136"/>
      <c r="E479" s="136"/>
      <c r="F479" s="136"/>
      <c r="G479" s="136"/>
    </row>
    <row r="480" spans="4:7" x14ac:dyDescent="0.25">
      <c r="D480" s="136"/>
      <c r="E480" s="136"/>
      <c r="F480" s="136"/>
      <c r="G480" s="136"/>
    </row>
    <row r="481" spans="4:7" x14ac:dyDescent="0.25">
      <c r="D481" s="136"/>
      <c r="E481" s="136"/>
      <c r="F481" s="136"/>
      <c r="G481" s="136"/>
    </row>
    <row r="482" spans="4:7" x14ac:dyDescent="0.25">
      <c r="D482" s="136"/>
      <c r="E482" s="136"/>
      <c r="F482" s="136"/>
      <c r="G482" s="136"/>
    </row>
    <row r="483" spans="4:7" x14ac:dyDescent="0.25">
      <c r="D483" s="136"/>
      <c r="E483" s="136"/>
      <c r="F483" s="136"/>
      <c r="G483" s="136"/>
    </row>
    <row r="484" spans="4:7" x14ac:dyDescent="0.25">
      <c r="D484" s="136"/>
      <c r="E484" s="136"/>
      <c r="F484" s="136"/>
      <c r="G484" s="136"/>
    </row>
    <row r="485" spans="4:7" x14ac:dyDescent="0.25">
      <c r="D485" s="136"/>
      <c r="E485" s="136"/>
      <c r="F485" s="136"/>
      <c r="G485" s="136"/>
    </row>
    <row r="486" spans="4:7" x14ac:dyDescent="0.25">
      <c r="D486" s="136"/>
      <c r="E486" s="136"/>
      <c r="F486" s="136"/>
      <c r="G486" s="136"/>
    </row>
    <row r="487" spans="4:7" x14ac:dyDescent="0.25">
      <c r="D487" s="136"/>
      <c r="E487" s="136"/>
      <c r="F487" s="136"/>
      <c r="G487" s="136"/>
    </row>
    <row r="488" spans="4:7" x14ac:dyDescent="0.25">
      <c r="D488" s="136"/>
      <c r="E488" s="136"/>
      <c r="F488" s="136"/>
      <c r="G488" s="136"/>
    </row>
    <row r="489" spans="4:7" x14ac:dyDescent="0.25">
      <c r="D489" s="136"/>
      <c r="E489" s="136"/>
      <c r="F489" s="136"/>
      <c r="G489" s="136"/>
    </row>
    <row r="490" spans="4:7" x14ac:dyDescent="0.25">
      <c r="D490" s="136"/>
      <c r="E490" s="136"/>
      <c r="F490" s="136"/>
      <c r="G490" s="136"/>
    </row>
    <row r="491" spans="4:7" x14ac:dyDescent="0.25">
      <c r="D491" s="136"/>
      <c r="E491" s="136"/>
      <c r="F491" s="136"/>
      <c r="G491" s="136"/>
    </row>
    <row r="492" spans="4:7" x14ac:dyDescent="0.25">
      <c r="D492" s="136"/>
      <c r="E492" s="136"/>
      <c r="F492" s="136"/>
      <c r="G492" s="136"/>
    </row>
    <row r="493" spans="4:7" x14ac:dyDescent="0.25">
      <c r="D493" s="136"/>
      <c r="E493" s="136"/>
      <c r="F493" s="136"/>
      <c r="G493" s="136"/>
    </row>
    <row r="494" spans="4:7" x14ac:dyDescent="0.25">
      <c r="D494" s="136"/>
      <c r="E494" s="136"/>
      <c r="F494" s="136"/>
      <c r="G494" s="136"/>
    </row>
    <row r="495" spans="4:7" x14ac:dyDescent="0.25">
      <c r="D495" s="136"/>
      <c r="E495" s="136"/>
      <c r="F495" s="136"/>
      <c r="G495" s="136"/>
    </row>
    <row r="496" spans="4:7" x14ac:dyDescent="0.25">
      <c r="D496" s="136"/>
      <c r="E496" s="136"/>
      <c r="F496" s="136"/>
      <c r="G496" s="136"/>
    </row>
    <row r="497" spans="4:7" x14ac:dyDescent="0.25">
      <c r="D497" s="136"/>
      <c r="E497" s="136"/>
      <c r="F497" s="136"/>
      <c r="G497" s="136"/>
    </row>
    <row r="498" spans="4:7" x14ac:dyDescent="0.25">
      <c r="D498" s="136"/>
      <c r="E498" s="136"/>
      <c r="F498" s="136"/>
      <c r="G498" s="136"/>
    </row>
    <row r="499" spans="4:7" x14ac:dyDescent="0.25">
      <c r="D499" s="136"/>
      <c r="E499" s="136"/>
      <c r="F499" s="136"/>
      <c r="G499" s="136"/>
    </row>
    <row r="500" spans="4:7" x14ac:dyDescent="0.25">
      <c r="D500" s="136"/>
      <c r="E500" s="136"/>
      <c r="F500" s="136"/>
      <c r="G500" s="136"/>
    </row>
    <row r="501" spans="4:7" x14ac:dyDescent="0.25">
      <c r="D501" s="136"/>
      <c r="E501" s="136"/>
      <c r="F501" s="136"/>
      <c r="G501" s="136"/>
    </row>
    <row r="502" spans="4:7" x14ac:dyDescent="0.25">
      <c r="D502" s="136"/>
      <c r="E502" s="136"/>
      <c r="F502" s="136"/>
      <c r="G502" s="136"/>
    </row>
    <row r="503" spans="4:7" x14ac:dyDescent="0.25">
      <c r="D503" s="136"/>
      <c r="E503" s="136"/>
      <c r="F503" s="136"/>
      <c r="G503" s="136"/>
    </row>
    <row r="504" spans="4:7" x14ac:dyDescent="0.25">
      <c r="D504" s="136"/>
      <c r="E504" s="136"/>
      <c r="F504" s="136"/>
      <c r="G504" s="136"/>
    </row>
    <row r="505" spans="4:7" x14ac:dyDescent="0.25">
      <c r="D505" s="136"/>
      <c r="E505" s="136"/>
      <c r="F505" s="136"/>
      <c r="G505" s="136"/>
    </row>
    <row r="506" spans="4:7" x14ac:dyDescent="0.25">
      <c r="D506" s="136"/>
      <c r="E506" s="136"/>
      <c r="F506" s="136"/>
      <c r="G506" s="136"/>
    </row>
    <row r="507" spans="4:7" x14ac:dyDescent="0.25">
      <c r="D507" s="136"/>
      <c r="E507" s="136"/>
      <c r="F507" s="136"/>
      <c r="G507" s="136"/>
    </row>
    <row r="508" spans="4:7" x14ac:dyDescent="0.25">
      <c r="D508" s="136"/>
      <c r="E508" s="136"/>
      <c r="F508" s="136"/>
      <c r="G508" s="136"/>
    </row>
    <row r="509" spans="4:7" x14ac:dyDescent="0.25">
      <c r="D509" s="136"/>
      <c r="E509" s="136"/>
      <c r="F509" s="136"/>
      <c r="G509" s="136"/>
    </row>
    <row r="510" spans="4:7" x14ac:dyDescent="0.25">
      <c r="D510" s="136"/>
      <c r="E510" s="136"/>
      <c r="F510" s="136"/>
      <c r="G510" s="136"/>
    </row>
    <row r="511" spans="4:7" x14ac:dyDescent="0.25">
      <c r="D511" s="136"/>
      <c r="E511" s="136"/>
      <c r="F511" s="136"/>
      <c r="G511" s="136"/>
    </row>
    <row r="512" spans="4:7" x14ac:dyDescent="0.25">
      <c r="D512" s="136"/>
      <c r="E512" s="136"/>
      <c r="F512" s="136"/>
      <c r="G512" s="136"/>
    </row>
    <row r="513" spans="4:7" x14ac:dyDescent="0.25">
      <c r="D513" s="136"/>
      <c r="E513" s="136"/>
      <c r="F513" s="136"/>
      <c r="G513" s="136"/>
    </row>
    <row r="514" spans="4:7" x14ac:dyDescent="0.25">
      <c r="D514" s="136"/>
      <c r="E514" s="136"/>
      <c r="F514" s="136"/>
      <c r="G514" s="136"/>
    </row>
    <row r="515" spans="4:7" x14ac:dyDescent="0.25">
      <c r="D515" s="136"/>
      <c r="E515" s="136"/>
      <c r="F515" s="136"/>
      <c r="G515" s="136"/>
    </row>
    <row r="516" spans="4:7" x14ac:dyDescent="0.25">
      <c r="D516" s="136"/>
      <c r="E516" s="136"/>
      <c r="F516" s="136"/>
      <c r="G516" s="136"/>
    </row>
    <row r="517" spans="4:7" x14ac:dyDescent="0.25">
      <c r="D517" s="136"/>
      <c r="E517" s="136"/>
      <c r="F517" s="136"/>
      <c r="G517" s="136"/>
    </row>
    <row r="518" spans="4:7" x14ac:dyDescent="0.25">
      <c r="D518" s="136"/>
      <c r="E518" s="136"/>
      <c r="F518" s="136"/>
      <c r="G518" s="136"/>
    </row>
    <row r="519" spans="4:7" x14ac:dyDescent="0.25">
      <c r="D519" s="136"/>
      <c r="E519" s="136"/>
      <c r="F519" s="136"/>
      <c r="G519" s="136"/>
    </row>
    <row r="520" spans="4:7" x14ac:dyDescent="0.25">
      <c r="D520" s="136"/>
      <c r="E520" s="136"/>
      <c r="F520" s="136"/>
      <c r="G520" s="136"/>
    </row>
    <row r="521" spans="4:7" x14ac:dyDescent="0.25">
      <c r="D521" s="136"/>
      <c r="E521" s="136"/>
      <c r="F521" s="136"/>
      <c r="G521" s="136"/>
    </row>
    <row r="522" spans="4:7" x14ac:dyDescent="0.25">
      <c r="D522" s="136"/>
      <c r="E522" s="136"/>
      <c r="F522" s="136"/>
      <c r="G522" s="136"/>
    </row>
    <row r="523" spans="4:7" x14ac:dyDescent="0.25">
      <c r="D523" s="136"/>
      <c r="E523" s="136"/>
      <c r="F523" s="136"/>
      <c r="G523" s="136"/>
    </row>
    <row r="524" spans="4:7" x14ac:dyDescent="0.25">
      <c r="D524" s="136"/>
      <c r="E524" s="136"/>
      <c r="F524" s="136"/>
      <c r="G524" s="136"/>
    </row>
    <row r="525" spans="4:7" x14ac:dyDescent="0.25">
      <c r="D525" s="136"/>
      <c r="E525" s="136"/>
      <c r="F525" s="136"/>
      <c r="G525" s="136"/>
    </row>
    <row r="526" spans="4:7" x14ac:dyDescent="0.25">
      <c r="D526" s="136"/>
      <c r="E526" s="136"/>
      <c r="F526" s="136"/>
      <c r="G526" s="136"/>
    </row>
    <row r="527" spans="4:7" x14ac:dyDescent="0.25">
      <c r="D527" s="136"/>
      <c r="E527" s="136"/>
      <c r="F527" s="136"/>
      <c r="G527" s="136"/>
    </row>
    <row r="528" spans="4:7" x14ac:dyDescent="0.25">
      <c r="D528" s="136"/>
      <c r="E528" s="136"/>
      <c r="F528" s="136"/>
      <c r="G528" s="136"/>
    </row>
    <row r="529" spans="4:7" x14ac:dyDescent="0.25">
      <c r="D529" s="136"/>
      <c r="E529" s="136"/>
      <c r="F529" s="136"/>
      <c r="G529" s="136"/>
    </row>
    <row r="530" spans="4:7" x14ac:dyDescent="0.25">
      <c r="D530" s="136"/>
      <c r="E530" s="136"/>
      <c r="F530" s="136"/>
      <c r="G530" s="136"/>
    </row>
    <row r="531" spans="4:7" x14ac:dyDescent="0.25">
      <c r="D531" s="136"/>
      <c r="E531" s="136"/>
      <c r="F531" s="136"/>
      <c r="G531" s="136"/>
    </row>
    <row r="532" spans="4:7" x14ac:dyDescent="0.25">
      <c r="D532" s="136"/>
      <c r="E532" s="136"/>
      <c r="F532" s="136"/>
      <c r="G532" s="136"/>
    </row>
    <row r="533" spans="4:7" x14ac:dyDescent="0.25">
      <c r="D533" s="136"/>
      <c r="E533" s="136"/>
      <c r="F533" s="136"/>
      <c r="G533" s="136"/>
    </row>
    <row r="534" spans="4:7" x14ac:dyDescent="0.25">
      <c r="D534" s="136"/>
      <c r="E534" s="136"/>
      <c r="F534" s="136"/>
      <c r="G534" s="136"/>
    </row>
    <row r="535" spans="4:7" x14ac:dyDescent="0.25">
      <c r="D535" s="136"/>
      <c r="E535" s="136"/>
      <c r="F535" s="136"/>
      <c r="G535" s="136"/>
    </row>
    <row r="536" spans="4:7" x14ac:dyDescent="0.25">
      <c r="D536" s="136"/>
      <c r="E536" s="136"/>
      <c r="F536" s="136"/>
      <c r="G536" s="136"/>
    </row>
    <row r="537" spans="4:7" x14ac:dyDescent="0.25">
      <c r="D537" s="136"/>
      <c r="E537" s="136"/>
      <c r="F537" s="136"/>
      <c r="G537" s="136"/>
    </row>
    <row r="538" spans="4:7" x14ac:dyDescent="0.25">
      <c r="D538" s="136"/>
      <c r="E538" s="136"/>
      <c r="F538" s="136"/>
      <c r="G538" s="136"/>
    </row>
    <row r="539" spans="4:7" x14ac:dyDescent="0.25">
      <c r="D539" s="136"/>
      <c r="E539" s="136"/>
      <c r="F539" s="136"/>
      <c r="G539" s="136"/>
    </row>
    <row r="540" spans="4:7" x14ac:dyDescent="0.25">
      <c r="D540" s="136"/>
      <c r="E540" s="136"/>
      <c r="F540" s="136"/>
      <c r="G540" s="136"/>
    </row>
    <row r="541" spans="4:7" x14ac:dyDescent="0.25">
      <c r="D541" s="136"/>
      <c r="E541" s="136"/>
      <c r="F541" s="136"/>
      <c r="G541" s="136"/>
    </row>
    <row r="542" spans="4:7" x14ac:dyDescent="0.25">
      <c r="D542" s="136"/>
      <c r="E542" s="136"/>
      <c r="F542" s="136"/>
      <c r="G542" s="136"/>
    </row>
    <row r="543" spans="4:7" x14ac:dyDescent="0.25">
      <c r="D543" s="136"/>
      <c r="E543" s="136"/>
      <c r="F543" s="136"/>
      <c r="G543" s="136"/>
    </row>
    <row r="544" spans="4:7" x14ac:dyDescent="0.25">
      <c r="D544" s="136"/>
      <c r="E544" s="136"/>
      <c r="F544" s="136"/>
      <c r="G544" s="136"/>
    </row>
    <row r="545" spans="4:7" x14ac:dyDescent="0.25">
      <c r="D545" s="136"/>
      <c r="E545" s="136"/>
      <c r="F545" s="136"/>
      <c r="G545" s="136"/>
    </row>
    <row r="546" spans="4:7" x14ac:dyDescent="0.25">
      <c r="D546" s="136"/>
      <c r="E546" s="136"/>
      <c r="F546" s="136"/>
      <c r="G546" s="136"/>
    </row>
    <row r="547" spans="4:7" x14ac:dyDescent="0.25">
      <c r="D547" s="136"/>
      <c r="E547" s="136"/>
      <c r="F547" s="136"/>
      <c r="G547" s="136"/>
    </row>
    <row r="548" spans="4:7" x14ac:dyDescent="0.25">
      <c r="D548" s="136"/>
      <c r="E548" s="136"/>
      <c r="F548" s="136"/>
      <c r="G548" s="136"/>
    </row>
    <row r="549" spans="4:7" x14ac:dyDescent="0.25">
      <c r="D549" s="136"/>
      <c r="E549" s="136"/>
      <c r="F549" s="136"/>
      <c r="G549" s="136"/>
    </row>
    <row r="550" spans="4:7" x14ac:dyDescent="0.25">
      <c r="D550" s="136"/>
      <c r="E550" s="136"/>
      <c r="F550" s="136"/>
      <c r="G550" s="136"/>
    </row>
    <row r="551" spans="4:7" x14ac:dyDescent="0.25">
      <c r="D551" s="136"/>
      <c r="E551" s="136"/>
      <c r="F551" s="136"/>
      <c r="G551" s="136"/>
    </row>
    <row r="552" spans="4:7" x14ac:dyDescent="0.25">
      <c r="D552" s="136"/>
      <c r="E552" s="136"/>
      <c r="F552" s="136"/>
      <c r="G552" s="136"/>
    </row>
    <row r="553" spans="4:7" x14ac:dyDescent="0.25">
      <c r="D553" s="136"/>
      <c r="E553" s="136"/>
      <c r="F553" s="136"/>
      <c r="G553" s="136"/>
    </row>
    <row r="554" spans="4:7" x14ac:dyDescent="0.25">
      <c r="D554" s="136"/>
      <c r="E554" s="136"/>
      <c r="F554" s="136"/>
      <c r="G554" s="136"/>
    </row>
    <row r="555" spans="4:7" x14ac:dyDescent="0.25">
      <c r="D555" s="136"/>
      <c r="E555" s="136"/>
      <c r="F555" s="136"/>
      <c r="G555" s="136"/>
    </row>
    <row r="556" spans="4:7" x14ac:dyDescent="0.25">
      <c r="D556" s="136"/>
      <c r="E556" s="136"/>
      <c r="F556" s="136"/>
      <c r="G556" s="136"/>
    </row>
    <row r="557" spans="4:7" x14ac:dyDescent="0.25">
      <c r="D557" s="136"/>
      <c r="E557" s="136"/>
      <c r="F557" s="136"/>
      <c r="G557" s="136"/>
    </row>
    <row r="558" spans="4:7" x14ac:dyDescent="0.25">
      <c r="D558" s="136"/>
      <c r="E558" s="136"/>
      <c r="F558" s="136"/>
      <c r="G558" s="136"/>
    </row>
    <row r="559" spans="4:7" x14ac:dyDescent="0.25">
      <c r="D559" s="136"/>
      <c r="E559" s="136"/>
      <c r="F559" s="136"/>
      <c r="G559" s="136"/>
    </row>
    <row r="560" spans="4:7" x14ac:dyDescent="0.25">
      <c r="D560" s="136"/>
      <c r="E560" s="136"/>
      <c r="F560" s="136"/>
      <c r="G560" s="136"/>
    </row>
    <row r="561" spans="4:7" x14ac:dyDescent="0.25">
      <c r="D561" s="136"/>
      <c r="E561" s="136"/>
      <c r="F561" s="136"/>
      <c r="G561" s="136"/>
    </row>
    <row r="562" spans="4:7" x14ac:dyDescent="0.25">
      <c r="D562" s="136"/>
      <c r="E562" s="136"/>
      <c r="F562" s="136"/>
      <c r="G562" s="136"/>
    </row>
    <row r="563" spans="4:7" x14ac:dyDescent="0.25">
      <c r="D563" s="136"/>
      <c r="E563" s="136"/>
      <c r="F563" s="136"/>
      <c r="G563" s="136"/>
    </row>
    <row r="564" spans="4:7" x14ac:dyDescent="0.25">
      <c r="D564" s="136"/>
      <c r="E564" s="136"/>
      <c r="F564" s="136"/>
      <c r="G564" s="136"/>
    </row>
    <row r="565" spans="4:7" x14ac:dyDescent="0.25">
      <c r="D565" s="136"/>
      <c r="E565" s="136"/>
      <c r="F565" s="136"/>
      <c r="G565" s="136"/>
    </row>
    <row r="566" spans="4:7" x14ac:dyDescent="0.25">
      <c r="D566" s="136"/>
      <c r="E566" s="136"/>
      <c r="F566" s="136"/>
      <c r="G566" s="136"/>
    </row>
    <row r="567" spans="4:7" x14ac:dyDescent="0.25">
      <c r="D567" s="136"/>
      <c r="E567" s="136"/>
      <c r="F567" s="136"/>
      <c r="G567" s="136"/>
    </row>
    <row r="568" spans="4:7" x14ac:dyDescent="0.25">
      <c r="D568" s="136"/>
      <c r="E568" s="136"/>
      <c r="F568" s="136"/>
      <c r="G568" s="136"/>
    </row>
    <row r="569" spans="4:7" x14ac:dyDescent="0.25">
      <c r="D569" s="136"/>
      <c r="E569" s="136"/>
      <c r="F569" s="136"/>
      <c r="G569" s="136"/>
    </row>
    <row r="570" spans="4:7" x14ac:dyDescent="0.25">
      <c r="D570" s="136"/>
      <c r="E570" s="136"/>
      <c r="F570" s="136"/>
      <c r="G570" s="136"/>
    </row>
    <row r="571" spans="4:7" x14ac:dyDescent="0.25">
      <c r="D571" s="136"/>
      <c r="E571" s="136"/>
      <c r="F571" s="136"/>
      <c r="G571" s="136"/>
    </row>
    <row r="572" spans="4:7" x14ac:dyDescent="0.25">
      <c r="D572" s="136"/>
      <c r="E572" s="136"/>
      <c r="F572" s="136"/>
      <c r="G572" s="136"/>
    </row>
    <row r="573" spans="4:7" x14ac:dyDescent="0.25">
      <c r="D573" s="136"/>
      <c r="E573" s="136"/>
      <c r="F573" s="136"/>
      <c r="G573" s="136"/>
    </row>
    <row r="574" spans="4:7" x14ac:dyDescent="0.25">
      <c r="D574" s="136"/>
      <c r="E574" s="136"/>
      <c r="F574" s="136"/>
      <c r="G574" s="136"/>
    </row>
    <row r="575" spans="4:7" x14ac:dyDescent="0.25">
      <c r="D575" s="136"/>
      <c r="E575" s="136"/>
      <c r="F575" s="136"/>
      <c r="G575" s="136"/>
    </row>
    <row r="576" spans="4:7" x14ac:dyDescent="0.25">
      <c r="D576" s="136"/>
      <c r="E576" s="136"/>
      <c r="F576" s="136"/>
      <c r="G576" s="136"/>
    </row>
    <row r="577" spans="4:7" x14ac:dyDescent="0.25">
      <c r="D577" s="136"/>
      <c r="E577" s="136"/>
      <c r="F577" s="136"/>
      <c r="G577" s="136"/>
    </row>
    <row r="578" spans="4:7" x14ac:dyDescent="0.25">
      <c r="D578" s="136"/>
      <c r="E578" s="136"/>
      <c r="F578" s="136"/>
      <c r="G578" s="136"/>
    </row>
    <row r="579" spans="4:7" x14ac:dyDescent="0.25">
      <c r="D579" s="136"/>
      <c r="E579" s="136"/>
      <c r="F579" s="136"/>
      <c r="G579" s="136"/>
    </row>
    <row r="580" spans="4:7" x14ac:dyDescent="0.25">
      <c r="D580" s="136"/>
      <c r="E580" s="136"/>
      <c r="F580" s="136"/>
      <c r="G580" s="136"/>
    </row>
    <row r="581" spans="4:7" x14ac:dyDescent="0.25">
      <c r="D581" s="136"/>
      <c r="E581" s="136"/>
      <c r="F581" s="136"/>
      <c r="G581" s="136"/>
    </row>
    <row r="582" spans="4:7" x14ac:dyDescent="0.25">
      <c r="D582" s="136"/>
      <c r="E582" s="136"/>
      <c r="F582" s="136"/>
      <c r="G582" s="136"/>
    </row>
    <row r="583" spans="4:7" x14ac:dyDescent="0.25">
      <c r="D583" s="136"/>
      <c r="E583" s="136"/>
      <c r="F583" s="136"/>
      <c r="G583" s="136"/>
    </row>
    <row r="584" spans="4:7" x14ac:dyDescent="0.25">
      <c r="D584" s="136"/>
      <c r="E584" s="136"/>
      <c r="F584" s="136"/>
      <c r="G584" s="136"/>
    </row>
    <row r="585" spans="4:7" x14ac:dyDescent="0.25">
      <c r="D585" s="136"/>
      <c r="E585" s="136"/>
      <c r="F585" s="136"/>
      <c r="G585" s="136"/>
    </row>
    <row r="586" spans="4:7" x14ac:dyDescent="0.25">
      <c r="D586" s="136"/>
      <c r="E586" s="136"/>
      <c r="F586" s="136"/>
      <c r="G586" s="136"/>
    </row>
    <row r="587" spans="4:7" x14ac:dyDescent="0.25">
      <c r="D587" s="136"/>
      <c r="E587" s="136"/>
      <c r="F587" s="136"/>
      <c r="G587" s="136"/>
    </row>
    <row r="588" spans="4:7" x14ac:dyDescent="0.25">
      <c r="D588" s="136"/>
      <c r="E588" s="136"/>
      <c r="F588" s="136"/>
      <c r="G588" s="136"/>
    </row>
    <row r="589" spans="4:7" x14ac:dyDescent="0.25">
      <c r="D589" s="136"/>
      <c r="E589" s="136"/>
      <c r="F589" s="136"/>
      <c r="G589" s="136"/>
    </row>
    <row r="590" spans="4:7" x14ac:dyDescent="0.25">
      <c r="D590" s="136"/>
      <c r="E590" s="136"/>
      <c r="F590" s="136"/>
      <c r="G590" s="136"/>
    </row>
    <row r="591" spans="4:7" x14ac:dyDescent="0.25">
      <c r="D591" s="136"/>
      <c r="E591" s="136"/>
      <c r="F591" s="136"/>
      <c r="G591" s="136"/>
    </row>
    <row r="592" spans="4:7" x14ac:dyDescent="0.25">
      <c r="D592" s="136"/>
      <c r="E592" s="136"/>
      <c r="F592" s="136"/>
      <c r="G592" s="136"/>
    </row>
    <row r="593" spans="4:7" x14ac:dyDescent="0.25">
      <c r="D593" s="136"/>
      <c r="E593" s="136"/>
      <c r="F593" s="136"/>
      <c r="G593" s="136"/>
    </row>
    <row r="594" spans="4:7" x14ac:dyDescent="0.25">
      <c r="D594" s="136"/>
      <c r="E594" s="136"/>
      <c r="F594" s="136"/>
      <c r="G594" s="136"/>
    </row>
    <row r="595" spans="4:7" x14ac:dyDescent="0.25">
      <c r="D595" s="136"/>
      <c r="E595" s="136"/>
      <c r="F595" s="136"/>
      <c r="G595" s="136"/>
    </row>
    <row r="596" spans="4:7" x14ac:dyDescent="0.25">
      <c r="D596" s="136"/>
      <c r="E596" s="136"/>
      <c r="F596" s="136"/>
      <c r="G596" s="136"/>
    </row>
    <row r="597" spans="4:7" x14ac:dyDescent="0.25">
      <c r="D597" s="136"/>
      <c r="E597" s="136"/>
      <c r="F597" s="136"/>
      <c r="G597" s="136"/>
    </row>
    <row r="598" spans="4:7" x14ac:dyDescent="0.25">
      <c r="D598" s="136"/>
      <c r="E598" s="136"/>
      <c r="F598" s="136"/>
      <c r="G598" s="136"/>
    </row>
    <row r="599" spans="4:7" x14ac:dyDescent="0.25">
      <c r="D599" s="136"/>
      <c r="E599" s="136"/>
      <c r="F599" s="136"/>
      <c r="G599" s="136"/>
    </row>
    <row r="600" spans="4:7" x14ac:dyDescent="0.25">
      <c r="D600" s="136"/>
      <c r="E600" s="136"/>
      <c r="F600" s="136"/>
      <c r="G600" s="136"/>
    </row>
    <row r="601" spans="4:7" x14ac:dyDescent="0.25">
      <c r="D601" s="136"/>
      <c r="E601" s="136"/>
      <c r="F601" s="136"/>
      <c r="G601" s="136"/>
    </row>
    <row r="602" spans="4:7" x14ac:dyDescent="0.25">
      <c r="D602" s="136"/>
      <c r="E602" s="136"/>
      <c r="F602" s="136"/>
      <c r="G602" s="136"/>
    </row>
    <row r="603" spans="4:7" x14ac:dyDescent="0.25">
      <c r="D603" s="136"/>
      <c r="E603" s="136"/>
      <c r="F603" s="136"/>
      <c r="G603" s="136"/>
    </row>
    <row r="604" spans="4:7" x14ac:dyDescent="0.25">
      <c r="D604" s="136"/>
      <c r="E604" s="136"/>
      <c r="F604" s="136"/>
      <c r="G604" s="136"/>
    </row>
    <row r="605" spans="4:7" x14ac:dyDescent="0.25">
      <c r="D605" s="136"/>
      <c r="E605" s="136"/>
      <c r="F605" s="136"/>
      <c r="G605" s="136"/>
    </row>
    <row r="606" spans="4:7" x14ac:dyDescent="0.25">
      <c r="D606" s="136"/>
      <c r="E606" s="136"/>
      <c r="F606" s="136"/>
      <c r="G606" s="136"/>
    </row>
    <row r="607" spans="4:7" x14ac:dyDescent="0.25">
      <c r="D607" s="136"/>
      <c r="E607" s="136"/>
      <c r="F607" s="136"/>
      <c r="G607" s="136"/>
    </row>
    <row r="608" spans="4:7" x14ac:dyDescent="0.25">
      <c r="D608" s="136"/>
      <c r="E608" s="136"/>
      <c r="F608" s="136"/>
      <c r="G608" s="136"/>
    </row>
    <row r="609" spans="4:7" x14ac:dyDescent="0.25">
      <c r="D609" s="136"/>
      <c r="E609" s="136"/>
      <c r="F609" s="136"/>
      <c r="G609" s="136"/>
    </row>
    <row r="610" spans="4:7" x14ac:dyDescent="0.25">
      <c r="D610" s="136"/>
      <c r="E610" s="136"/>
      <c r="F610" s="136"/>
      <c r="G610" s="136"/>
    </row>
    <row r="611" spans="4:7" x14ac:dyDescent="0.25">
      <c r="D611" s="136"/>
      <c r="E611" s="136"/>
      <c r="F611" s="136"/>
      <c r="G611" s="136"/>
    </row>
    <row r="612" spans="4:7" x14ac:dyDescent="0.25">
      <c r="D612" s="136"/>
      <c r="E612" s="136"/>
      <c r="F612" s="136"/>
      <c r="G612" s="136"/>
    </row>
    <row r="613" spans="4:7" x14ac:dyDescent="0.25">
      <c r="D613" s="136"/>
      <c r="E613" s="136"/>
      <c r="F613" s="136"/>
      <c r="G613" s="136"/>
    </row>
    <row r="614" spans="4:7" x14ac:dyDescent="0.25">
      <c r="D614" s="136"/>
      <c r="E614" s="136"/>
      <c r="F614" s="136"/>
      <c r="G614" s="136"/>
    </row>
    <row r="615" spans="4:7" x14ac:dyDescent="0.25">
      <c r="D615" s="136"/>
      <c r="E615" s="136"/>
      <c r="F615" s="136"/>
      <c r="G615" s="136"/>
    </row>
    <row r="616" spans="4:7" x14ac:dyDescent="0.25">
      <c r="D616" s="136"/>
      <c r="E616" s="136"/>
      <c r="F616" s="136"/>
      <c r="G616" s="136"/>
    </row>
    <row r="617" spans="4:7" x14ac:dyDescent="0.25">
      <c r="D617" s="136"/>
      <c r="E617" s="136"/>
      <c r="F617" s="136"/>
      <c r="G617" s="136"/>
    </row>
    <row r="618" spans="4:7" x14ac:dyDescent="0.25">
      <c r="D618" s="136"/>
      <c r="E618" s="136"/>
      <c r="F618" s="136"/>
      <c r="G618" s="136"/>
    </row>
    <row r="619" spans="4:7" x14ac:dyDescent="0.25">
      <c r="D619" s="136"/>
      <c r="E619" s="136"/>
      <c r="F619" s="136"/>
      <c r="G619" s="136"/>
    </row>
    <row r="620" spans="4:7" x14ac:dyDescent="0.25">
      <c r="D620" s="136"/>
      <c r="E620" s="136"/>
      <c r="F620" s="136"/>
      <c r="G620" s="136"/>
    </row>
    <row r="621" spans="4:7" x14ac:dyDescent="0.25">
      <c r="D621" s="136"/>
      <c r="E621" s="136"/>
      <c r="F621" s="136"/>
      <c r="G621" s="136"/>
    </row>
    <row r="622" spans="4:7" x14ac:dyDescent="0.25">
      <c r="D622" s="136"/>
      <c r="E622" s="136"/>
      <c r="F622" s="136"/>
      <c r="G622" s="136"/>
    </row>
    <row r="623" spans="4:7" x14ac:dyDescent="0.25">
      <c r="D623" s="136"/>
      <c r="E623" s="136"/>
      <c r="F623" s="136"/>
      <c r="G623" s="136"/>
    </row>
    <row r="624" spans="4:7" x14ac:dyDescent="0.25">
      <c r="D624" s="136"/>
      <c r="E624" s="136"/>
      <c r="F624" s="136"/>
      <c r="G624" s="136"/>
    </row>
    <row r="625" spans="4:7" x14ac:dyDescent="0.25">
      <c r="D625" s="136"/>
      <c r="E625" s="136"/>
      <c r="F625" s="136"/>
      <c r="G625" s="136"/>
    </row>
    <row r="626" spans="4:7" x14ac:dyDescent="0.25">
      <c r="D626" s="136"/>
      <c r="E626" s="136"/>
      <c r="F626" s="136"/>
      <c r="G626" s="136"/>
    </row>
    <row r="627" spans="4:7" x14ac:dyDescent="0.25">
      <c r="D627" s="136"/>
      <c r="E627" s="136"/>
      <c r="F627" s="136"/>
      <c r="G627" s="136"/>
    </row>
    <row r="628" spans="4:7" x14ac:dyDescent="0.25">
      <c r="D628" s="136"/>
      <c r="E628" s="136"/>
      <c r="F628" s="136"/>
      <c r="G628" s="136"/>
    </row>
    <row r="629" spans="4:7" x14ac:dyDescent="0.25">
      <c r="D629" s="136"/>
      <c r="E629" s="136"/>
      <c r="F629" s="136"/>
      <c r="G629" s="136"/>
    </row>
    <row r="630" spans="4:7" x14ac:dyDescent="0.25">
      <c r="D630" s="136"/>
      <c r="E630" s="136"/>
      <c r="F630" s="136"/>
      <c r="G630" s="136"/>
    </row>
    <row r="631" spans="4:7" x14ac:dyDescent="0.25">
      <c r="D631" s="136"/>
      <c r="E631" s="136"/>
      <c r="F631" s="136"/>
      <c r="G631" s="136"/>
    </row>
    <row r="632" spans="4:7" x14ac:dyDescent="0.25">
      <c r="D632" s="136"/>
      <c r="E632" s="136"/>
      <c r="F632" s="136"/>
      <c r="G632" s="136"/>
    </row>
    <row r="633" spans="4:7" x14ac:dyDescent="0.25">
      <c r="D633" s="136"/>
      <c r="E633" s="136"/>
      <c r="F633" s="136"/>
      <c r="G633" s="136"/>
    </row>
    <row r="634" spans="4:7" x14ac:dyDescent="0.25">
      <c r="D634" s="136"/>
      <c r="E634" s="136"/>
      <c r="F634" s="136"/>
      <c r="G634" s="136"/>
    </row>
    <row r="635" spans="4:7" x14ac:dyDescent="0.25">
      <c r="D635" s="136"/>
      <c r="E635" s="136"/>
      <c r="F635" s="136"/>
      <c r="G635" s="136"/>
    </row>
    <row r="636" spans="4:7" x14ac:dyDescent="0.25">
      <c r="D636" s="136"/>
      <c r="E636" s="136"/>
      <c r="F636" s="136"/>
      <c r="G636" s="136"/>
    </row>
    <row r="637" spans="4:7" x14ac:dyDescent="0.25">
      <c r="D637" s="136"/>
      <c r="E637" s="136"/>
      <c r="F637" s="136"/>
      <c r="G637" s="136"/>
    </row>
    <row r="638" spans="4:7" x14ac:dyDescent="0.25">
      <c r="D638" s="136"/>
      <c r="E638" s="136"/>
      <c r="F638" s="136"/>
      <c r="G638" s="136"/>
    </row>
    <row r="639" spans="4:7" x14ac:dyDescent="0.25">
      <c r="D639" s="136"/>
      <c r="E639" s="136"/>
      <c r="F639" s="136"/>
      <c r="G639" s="136"/>
    </row>
    <row r="640" spans="4:7" x14ac:dyDescent="0.25">
      <c r="D640" s="136"/>
      <c r="E640" s="136"/>
      <c r="F640" s="136"/>
      <c r="G640" s="136"/>
    </row>
    <row r="641" spans="4:7" x14ac:dyDescent="0.25">
      <c r="D641" s="136"/>
      <c r="E641" s="136"/>
      <c r="F641" s="136"/>
      <c r="G641" s="136"/>
    </row>
    <row r="642" spans="4:7" x14ac:dyDescent="0.25">
      <c r="D642" s="136"/>
      <c r="E642" s="136"/>
      <c r="F642" s="136"/>
      <c r="G642" s="136"/>
    </row>
    <row r="643" spans="4:7" x14ac:dyDescent="0.25">
      <c r="D643" s="136"/>
      <c r="E643" s="136"/>
      <c r="F643" s="136"/>
      <c r="G643" s="136"/>
    </row>
    <row r="644" spans="4:7" x14ac:dyDescent="0.25">
      <c r="D644" s="136"/>
      <c r="E644" s="136"/>
      <c r="F644" s="136"/>
      <c r="G644" s="136"/>
    </row>
    <row r="645" spans="4:7" x14ac:dyDescent="0.25">
      <c r="D645" s="136"/>
      <c r="E645" s="136"/>
      <c r="F645" s="136"/>
      <c r="G645" s="136"/>
    </row>
    <row r="646" spans="4:7" x14ac:dyDescent="0.25">
      <c r="D646" s="136"/>
      <c r="E646" s="136"/>
      <c r="F646" s="136"/>
      <c r="G646" s="136"/>
    </row>
    <row r="647" spans="4:7" x14ac:dyDescent="0.25">
      <c r="D647" s="136"/>
      <c r="E647" s="136"/>
      <c r="F647" s="136"/>
      <c r="G647" s="136"/>
    </row>
    <row r="648" spans="4:7" x14ac:dyDescent="0.25">
      <c r="D648" s="136"/>
      <c r="E648" s="136"/>
      <c r="F648" s="136"/>
      <c r="G648" s="136"/>
    </row>
    <row r="649" spans="4:7" x14ac:dyDescent="0.25">
      <c r="D649" s="136"/>
      <c r="E649" s="136"/>
      <c r="F649" s="136"/>
      <c r="G649" s="136"/>
    </row>
    <row r="650" spans="4:7" x14ac:dyDescent="0.25">
      <c r="D650" s="136"/>
      <c r="E650" s="136"/>
      <c r="F650" s="136"/>
      <c r="G650" s="136"/>
    </row>
    <row r="651" spans="4:7" x14ac:dyDescent="0.25">
      <c r="D651" s="136"/>
      <c r="E651" s="136"/>
      <c r="F651" s="136"/>
      <c r="G651" s="136"/>
    </row>
    <row r="652" spans="4:7" x14ac:dyDescent="0.25">
      <c r="D652" s="136"/>
      <c r="E652" s="136"/>
      <c r="F652" s="136"/>
      <c r="G652" s="136"/>
    </row>
    <row r="653" spans="4:7" x14ac:dyDescent="0.25">
      <c r="D653" s="136"/>
      <c r="E653" s="136"/>
      <c r="F653" s="136"/>
      <c r="G653" s="136"/>
    </row>
    <row r="654" spans="4:7" x14ac:dyDescent="0.25">
      <c r="D654" s="136"/>
      <c r="E654" s="136"/>
      <c r="F654" s="136"/>
      <c r="G654" s="136"/>
    </row>
    <row r="655" spans="4:7" x14ac:dyDescent="0.25">
      <c r="D655" s="136"/>
      <c r="E655" s="136"/>
      <c r="F655" s="136"/>
      <c r="G655" s="136"/>
    </row>
    <row r="656" spans="4:7" x14ac:dyDescent="0.25">
      <c r="D656" s="136"/>
      <c r="E656" s="136"/>
      <c r="F656" s="136"/>
      <c r="G656" s="136"/>
    </row>
    <row r="657" spans="4:7" x14ac:dyDescent="0.25">
      <c r="D657" s="136"/>
      <c r="E657" s="136"/>
      <c r="F657" s="136"/>
      <c r="G657" s="136"/>
    </row>
    <row r="658" spans="4:7" x14ac:dyDescent="0.25">
      <c r="D658" s="136"/>
      <c r="E658" s="136"/>
      <c r="F658" s="136"/>
      <c r="G658" s="136"/>
    </row>
    <row r="659" spans="4:7" x14ac:dyDescent="0.25">
      <c r="D659" s="136"/>
      <c r="E659" s="136"/>
      <c r="F659" s="136"/>
      <c r="G659" s="136"/>
    </row>
    <row r="660" spans="4:7" x14ac:dyDescent="0.25">
      <c r="D660" s="136"/>
      <c r="E660" s="136"/>
      <c r="F660" s="136"/>
      <c r="G660" s="136"/>
    </row>
    <row r="661" spans="4:7" x14ac:dyDescent="0.25">
      <c r="D661" s="136"/>
      <c r="E661" s="136"/>
      <c r="F661" s="136"/>
      <c r="G661" s="136"/>
    </row>
    <row r="662" spans="4:7" x14ac:dyDescent="0.25">
      <c r="D662" s="136"/>
      <c r="E662" s="136"/>
      <c r="F662" s="136"/>
      <c r="G662" s="136"/>
    </row>
    <row r="663" spans="4:7" x14ac:dyDescent="0.25">
      <c r="D663" s="136"/>
      <c r="E663" s="136"/>
      <c r="F663" s="136"/>
      <c r="G663" s="136"/>
    </row>
    <row r="664" spans="4:7" x14ac:dyDescent="0.25">
      <c r="D664" s="136"/>
      <c r="E664" s="136"/>
      <c r="F664" s="136"/>
      <c r="G664" s="136"/>
    </row>
    <row r="665" spans="4:7" x14ac:dyDescent="0.25">
      <c r="D665" s="136"/>
      <c r="E665" s="136"/>
      <c r="F665" s="136"/>
      <c r="G665" s="136"/>
    </row>
    <row r="666" spans="4:7" x14ac:dyDescent="0.25">
      <c r="D666" s="136"/>
      <c r="E666" s="136"/>
      <c r="F666" s="136"/>
      <c r="G666" s="136"/>
    </row>
    <row r="667" spans="4:7" x14ac:dyDescent="0.25">
      <c r="D667" s="136"/>
      <c r="E667" s="136"/>
      <c r="F667" s="136"/>
      <c r="G667" s="136"/>
    </row>
    <row r="668" spans="4:7" x14ac:dyDescent="0.25">
      <c r="D668" s="136"/>
      <c r="E668" s="136"/>
      <c r="F668" s="136"/>
      <c r="G668" s="136"/>
    </row>
    <row r="669" spans="4:7" x14ac:dyDescent="0.25">
      <c r="D669" s="136"/>
      <c r="E669" s="136"/>
      <c r="F669" s="136"/>
      <c r="G669" s="136"/>
    </row>
    <row r="670" spans="4:7" x14ac:dyDescent="0.25">
      <c r="D670" s="136"/>
      <c r="E670" s="136"/>
      <c r="F670" s="136"/>
      <c r="G670" s="136"/>
    </row>
    <row r="671" spans="4:7" x14ac:dyDescent="0.25">
      <c r="D671" s="136"/>
      <c r="E671" s="136"/>
      <c r="F671" s="136"/>
      <c r="G671" s="136"/>
    </row>
    <row r="672" spans="4:7" x14ac:dyDescent="0.25">
      <c r="D672" s="136"/>
      <c r="E672" s="136"/>
      <c r="F672" s="136"/>
      <c r="G672" s="136"/>
    </row>
    <row r="673" spans="4:7" x14ac:dyDescent="0.25">
      <c r="D673" s="136"/>
      <c r="E673" s="136"/>
      <c r="F673" s="136"/>
      <c r="G673" s="136"/>
    </row>
    <row r="674" spans="4:7" x14ac:dyDescent="0.25">
      <c r="D674" s="136"/>
      <c r="E674" s="136"/>
      <c r="F674" s="136"/>
      <c r="G674" s="136"/>
    </row>
    <row r="675" spans="4:7" x14ac:dyDescent="0.25">
      <c r="D675" s="136"/>
      <c r="E675" s="136"/>
      <c r="F675" s="136"/>
      <c r="G675" s="136"/>
    </row>
    <row r="676" spans="4:7" x14ac:dyDescent="0.25">
      <c r="D676" s="136"/>
      <c r="E676" s="136"/>
      <c r="F676" s="136"/>
      <c r="G676" s="136"/>
    </row>
    <row r="677" spans="4:7" x14ac:dyDescent="0.25">
      <c r="D677" s="136"/>
      <c r="E677" s="136"/>
      <c r="F677" s="136"/>
      <c r="G677" s="136"/>
    </row>
    <row r="678" spans="4:7" x14ac:dyDescent="0.25">
      <c r="D678" s="136"/>
      <c r="E678" s="136"/>
      <c r="F678" s="136"/>
      <c r="G678" s="136"/>
    </row>
    <row r="679" spans="4:7" x14ac:dyDescent="0.25">
      <c r="D679" s="136"/>
      <c r="E679" s="136"/>
      <c r="F679" s="136"/>
      <c r="G679" s="136"/>
    </row>
    <row r="680" spans="4:7" x14ac:dyDescent="0.25">
      <c r="D680" s="136"/>
      <c r="E680" s="136"/>
      <c r="F680" s="136"/>
      <c r="G680" s="136"/>
    </row>
    <row r="681" spans="4:7" x14ac:dyDescent="0.25">
      <c r="D681" s="136"/>
      <c r="E681" s="136"/>
      <c r="F681" s="136"/>
      <c r="G681" s="136"/>
    </row>
    <row r="682" spans="4:7" x14ac:dyDescent="0.25">
      <c r="D682" s="136"/>
      <c r="E682" s="136"/>
      <c r="F682" s="136"/>
      <c r="G682" s="136"/>
    </row>
    <row r="683" spans="4:7" x14ac:dyDescent="0.25">
      <c r="D683" s="136"/>
      <c r="E683" s="136"/>
      <c r="F683" s="136"/>
      <c r="G683" s="136"/>
    </row>
    <row r="684" spans="4:7" x14ac:dyDescent="0.25">
      <c r="D684" s="136"/>
      <c r="E684" s="136"/>
      <c r="F684" s="136"/>
      <c r="G684" s="136"/>
    </row>
    <row r="685" spans="4:7" x14ac:dyDescent="0.25">
      <c r="D685" s="136"/>
      <c r="E685" s="136"/>
      <c r="F685" s="136"/>
      <c r="G685" s="136"/>
    </row>
    <row r="686" spans="4:7" x14ac:dyDescent="0.25">
      <c r="D686" s="136"/>
      <c r="E686" s="136"/>
      <c r="F686" s="136"/>
      <c r="G686" s="136"/>
    </row>
    <row r="687" spans="4:7" x14ac:dyDescent="0.25">
      <c r="D687" s="136"/>
      <c r="E687" s="136"/>
      <c r="F687" s="136"/>
      <c r="G687" s="136"/>
    </row>
    <row r="688" spans="4:7" x14ac:dyDescent="0.25">
      <c r="D688" s="136"/>
      <c r="E688" s="136"/>
      <c r="F688" s="136"/>
      <c r="G688" s="136"/>
    </row>
    <row r="689" spans="4:7" x14ac:dyDescent="0.25">
      <c r="D689" s="136"/>
      <c r="E689" s="136"/>
      <c r="F689" s="136"/>
      <c r="G689" s="136"/>
    </row>
    <row r="690" spans="4:7" x14ac:dyDescent="0.25">
      <c r="D690" s="136"/>
      <c r="E690" s="136"/>
      <c r="F690" s="136"/>
      <c r="G690" s="136"/>
    </row>
    <row r="691" spans="4:7" x14ac:dyDescent="0.25">
      <c r="D691" s="136"/>
      <c r="E691" s="136"/>
      <c r="F691" s="136"/>
      <c r="G691" s="136"/>
    </row>
    <row r="692" spans="4:7" x14ac:dyDescent="0.25">
      <c r="D692" s="136"/>
      <c r="E692" s="136"/>
      <c r="F692" s="136"/>
      <c r="G692" s="136"/>
    </row>
    <row r="693" spans="4:7" x14ac:dyDescent="0.25">
      <c r="D693" s="136"/>
      <c r="E693" s="136"/>
      <c r="F693" s="136"/>
      <c r="G693" s="136"/>
    </row>
    <row r="694" spans="4:7" x14ac:dyDescent="0.25">
      <c r="D694" s="136"/>
      <c r="E694" s="136"/>
      <c r="F694" s="136"/>
      <c r="G694" s="136"/>
    </row>
    <row r="695" spans="4:7" x14ac:dyDescent="0.25">
      <c r="D695" s="136"/>
      <c r="E695" s="136"/>
      <c r="F695" s="136"/>
      <c r="G695" s="136"/>
    </row>
    <row r="696" spans="4:7" x14ac:dyDescent="0.25">
      <c r="D696" s="136"/>
      <c r="E696" s="136"/>
      <c r="F696" s="136"/>
      <c r="G696" s="136"/>
    </row>
    <row r="697" spans="4:7" x14ac:dyDescent="0.25">
      <c r="D697" s="136"/>
      <c r="E697" s="136"/>
      <c r="F697" s="136"/>
      <c r="G697" s="136"/>
    </row>
    <row r="698" spans="4:7" x14ac:dyDescent="0.25">
      <c r="D698" s="136"/>
      <c r="E698" s="136"/>
      <c r="F698" s="136"/>
      <c r="G698" s="136"/>
    </row>
    <row r="699" spans="4:7" x14ac:dyDescent="0.25">
      <c r="D699" s="136"/>
      <c r="E699" s="136"/>
      <c r="F699" s="136"/>
      <c r="G699" s="136"/>
    </row>
    <row r="700" spans="4:7" x14ac:dyDescent="0.25">
      <c r="D700" s="136"/>
      <c r="E700" s="136"/>
      <c r="F700" s="136"/>
      <c r="G700" s="136"/>
    </row>
    <row r="701" spans="4:7" x14ac:dyDescent="0.25">
      <c r="D701" s="136"/>
      <c r="E701" s="136"/>
      <c r="F701" s="136"/>
      <c r="G701" s="136"/>
    </row>
    <row r="702" spans="4:7" x14ac:dyDescent="0.25">
      <c r="D702" s="136"/>
      <c r="E702" s="136"/>
      <c r="F702" s="136"/>
      <c r="G702" s="136"/>
    </row>
    <row r="703" spans="4:7" x14ac:dyDescent="0.25">
      <c r="D703" s="136"/>
      <c r="E703" s="136"/>
      <c r="F703" s="136"/>
      <c r="G703" s="136"/>
    </row>
    <row r="704" spans="4:7" x14ac:dyDescent="0.25">
      <c r="D704" s="136"/>
      <c r="E704" s="136"/>
      <c r="F704" s="136"/>
      <c r="G704" s="136"/>
    </row>
    <row r="705" spans="4:7" x14ac:dyDescent="0.25">
      <c r="D705" s="136"/>
      <c r="E705" s="136"/>
      <c r="F705" s="136"/>
      <c r="G705" s="136"/>
    </row>
    <row r="706" spans="4:7" x14ac:dyDescent="0.25">
      <c r="D706" s="136"/>
      <c r="E706" s="136"/>
      <c r="F706" s="136"/>
      <c r="G706" s="136"/>
    </row>
    <row r="707" spans="4:7" x14ac:dyDescent="0.25">
      <c r="D707" s="136"/>
      <c r="E707" s="136"/>
      <c r="F707" s="136"/>
      <c r="G707" s="136"/>
    </row>
    <row r="708" spans="4:7" x14ac:dyDescent="0.25">
      <c r="D708" s="136"/>
      <c r="E708" s="136"/>
      <c r="F708" s="136"/>
      <c r="G708" s="136"/>
    </row>
    <row r="709" spans="4:7" x14ac:dyDescent="0.25">
      <c r="D709" s="136"/>
      <c r="E709" s="136"/>
      <c r="F709" s="136"/>
      <c r="G709" s="136"/>
    </row>
    <row r="710" spans="4:7" x14ac:dyDescent="0.25">
      <c r="D710" s="136"/>
      <c r="E710" s="136"/>
      <c r="F710" s="136"/>
      <c r="G710" s="136"/>
    </row>
    <row r="711" spans="4:7" x14ac:dyDescent="0.25">
      <c r="D711" s="136"/>
      <c r="E711" s="136"/>
      <c r="F711" s="136"/>
      <c r="G711" s="136"/>
    </row>
    <row r="712" spans="4:7" x14ac:dyDescent="0.25">
      <c r="D712" s="136"/>
      <c r="E712" s="136"/>
      <c r="F712" s="136"/>
      <c r="G712" s="136"/>
    </row>
    <row r="713" spans="4:7" x14ac:dyDescent="0.25">
      <c r="D713" s="136"/>
      <c r="E713" s="136"/>
      <c r="F713" s="136"/>
      <c r="G713" s="136"/>
    </row>
    <row r="714" spans="4:7" x14ac:dyDescent="0.25">
      <c r="D714" s="136"/>
      <c r="E714" s="136"/>
      <c r="F714" s="136"/>
      <c r="G714" s="136"/>
    </row>
    <row r="715" spans="4:7" x14ac:dyDescent="0.25">
      <c r="D715" s="136"/>
      <c r="E715" s="136"/>
      <c r="F715" s="136"/>
      <c r="G715" s="136"/>
    </row>
    <row r="716" spans="4:7" x14ac:dyDescent="0.25">
      <c r="D716" s="136"/>
      <c r="E716" s="136"/>
      <c r="F716" s="136"/>
      <c r="G716" s="136"/>
    </row>
    <row r="717" spans="4:7" x14ac:dyDescent="0.25">
      <c r="D717" s="136"/>
      <c r="E717" s="136"/>
      <c r="F717" s="136"/>
      <c r="G717" s="136"/>
    </row>
    <row r="718" spans="4:7" x14ac:dyDescent="0.25">
      <c r="D718" s="136"/>
      <c r="E718" s="136"/>
      <c r="F718" s="136"/>
      <c r="G718" s="136"/>
    </row>
    <row r="719" spans="4:7" x14ac:dyDescent="0.25">
      <c r="D719" s="136"/>
      <c r="E719" s="136"/>
      <c r="F719" s="136"/>
      <c r="G719" s="136"/>
    </row>
    <row r="720" spans="4:7" x14ac:dyDescent="0.25">
      <c r="D720" s="136"/>
      <c r="E720" s="136"/>
      <c r="F720" s="136"/>
      <c r="G720" s="136"/>
    </row>
    <row r="721" spans="4:7" x14ac:dyDescent="0.25">
      <c r="D721" s="136"/>
      <c r="E721" s="136"/>
      <c r="F721" s="136"/>
      <c r="G721" s="136"/>
    </row>
    <row r="722" spans="4:7" x14ac:dyDescent="0.25">
      <c r="D722" s="136"/>
      <c r="E722" s="136"/>
      <c r="F722" s="136"/>
      <c r="G722" s="136"/>
    </row>
    <row r="723" spans="4:7" x14ac:dyDescent="0.25">
      <c r="D723" s="136"/>
      <c r="E723" s="136"/>
      <c r="F723" s="136"/>
      <c r="G723" s="136"/>
    </row>
    <row r="724" spans="4:7" x14ac:dyDescent="0.25">
      <c r="D724" s="136"/>
      <c r="E724" s="136"/>
      <c r="F724" s="136"/>
      <c r="G724" s="136"/>
    </row>
    <row r="725" spans="4:7" x14ac:dyDescent="0.25">
      <c r="D725" s="136"/>
      <c r="E725" s="136"/>
      <c r="F725" s="136"/>
      <c r="G725" s="136"/>
    </row>
    <row r="726" spans="4:7" x14ac:dyDescent="0.25">
      <c r="D726" s="136"/>
      <c r="E726" s="136"/>
      <c r="F726" s="136"/>
      <c r="G726" s="136"/>
    </row>
    <row r="727" spans="4:7" x14ac:dyDescent="0.25">
      <c r="D727" s="136"/>
      <c r="E727" s="136"/>
      <c r="F727" s="136"/>
      <c r="G727" s="136"/>
    </row>
    <row r="728" spans="4:7" x14ac:dyDescent="0.25">
      <c r="D728" s="136"/>
      <c r="E728" s="136"/>
      <c r="F728" s="136"/>
      <c r="G728" s="136"/>
    </row>
    <row r="729" spans="4:7" x14ac:dyDescent="0.25">
      <c r="D729" s="136"/>
      <c r="E729" s="136"/>
      <c r="F729" s="136"/>
      <c r="G729" s="136"/>
    </row>
    <row r="730" spans="4:7" x14ac:dyDescent="0.25">
      <c r="D730" s="136"/>
      <c r="E730" s="136"/>
      <c r="F730" s="136"/>
      <c r="G730" s="136"/>
    </row>
    <row r="731" spans="4:7" x14ac:dyDescent="0.25">
      <c r="D731" s="136"/>
      <c r="E731" s="136"/>
      <c r="F731" s="136"/>
      <c r="G731" s="136"/>
    </row>
    <row r="732" spans="4:7" x14ac:dyDescent="0.25">
      <c r="D732" s="136"/>
      <c r="E732" s="136"/>
      <c r="F732" s="136"/>
      <c r="G732" s="136"/>
    </row>
    <row r="733" spans="4:7" x14ac:dyDescent="0.25">
      <c r="D733" s="136"/>
      <c r="E733" s="136"/>
      <c r="F733" s="136"/>
      <c r="G733" s="136"/>
    </row>
    <row r="734" spans="4:7" x14ac:dyDescent="0.25">
      <c r="D734" s="136"/>
      <c r="E734" s="136"/>
      <c r="F734" s="136"/>
      <c r="G734" s="136"/>
    </row>
    <row r="735" spans="4:7" x14ac:dyDescent="0.25">
      <c r="D735" s="136"/>
      <c r="E735" s="136"/>
      <c r="F735" s="136"/>
      <c r="G735" s="136"/>
    </row>
    <row r="736" spans="4:7" x14ac:dyDescent="0.25">
      <c r="D736" s="136"/>
      <c r="E736" s="136"/>
      <c r="F736" s="136"/>
      <c r="G736" s="136"/>
    </row>
    <row r="737" spans="4:7" x14ac:dyDescent="0.25">
      <c r="D737" s="136"/>
      <c r="E737" s="136"/>
      <c r="F737" s="136"/>
      <c r="G737" s="136"/>
    </row>
    <row r="738" spans="4:7" x14ac:dyDescent="0.25">
      <c r="D738" s="136"/>
      <c r="E738" s="136"/>
      <c r="F738" s="136"/>
      <c r="G738" s="136"/>
    </row>
    <row r="739" spans="4:7" x14ac:dyDescent="0.25">
      <c r="D739" s="136"/>
      <c r="E739" s="136"/>
      <c r="F739" s="136"/>
      <c r="G739" s="136"/>
    </row>
    <row r="740" spans="4:7" x14ac:dyDescent="0.25">
      <c r="D740" s="136"/>
      <c r="E740" s="136"/>
      <c r="F740" s="136"/>
      <c r="G740" s="136"/>
    </row>
    <row r="741" spans="4:7" x14ac:dyDescent="0.25">
      <c r="D741" s="136"/>
      <c r="E741" s="136"/>
      <c r="F741" s="136"/>
      <c r="G741" s="136"/>
    </row>
    <row r="742" spans="4:7" x14ac:dyDescent="0.25">
      <c r="D742" s="136"/>
      <c r="E742" s="136"/>
      <c r="F742" s="136"/>
      <c r="G742" s="136"/>
    </row>
    <row r="743" spans="4:7" x14ac:dyDescent="0.25">
      <c r="D743" s="136"/>
      <c r="E743" s="136"/>
      <c r="F743" s="136"/>
      <c r="G743" s="136"/>
    </row>
    <row r="744" spans="4:7" x14ac:dyDescent="0.25">
      <c r="D744" s="136"/>
      <c r="E744" s="136"/>
      <c r="F744" s="136"/>
      <c r="G744" s="136"/>
    </row>
    <row r="745" spans="4:7" x14ac:dyDescent="0.25">
      <c r="D745" s="136"/>
      <c r="E745" s="136"/>
      <c r="F745" s="136"/>
      <c r="G745" s="136"/>
    </row>
    <row r="746" spans="4:7" x14ac:dyDescent="0.25">
      <c r="D746" s="136"/>
      <c r="E746" s="136"/>
      <c r="F746" s="136"/>
      <c r="G746" s="136"/>
    </row>
    <row r="747" spans="4:7" x14ac:dyDescent="0.25">
      <c r="D747" s="136"/>
      <c r="E747" s="136"/>
      <c r="F747" s="136"/>
      <c r="G747" s="136"/>
    </row>
    <row r="748" spans="4:7" x14ac:dyDescent="0.25">
      <c r="D748" s="136"/>
      <c r="E748" s="136"/>
      <c r="F748" s="136"/>
      <c r="G748" s="136"/>
    </row>
    <row r="749" spans="4:7" x14ac:dyDescent="0.25">
      <c r="D749" s="136"/>
      <c r="E749" s="136"/>
      <c r="F749" s="136"/>
      <c r="G749" s="136"/>
    </row>
    <row r="750" spans="4:7" x14ac:dyDescent="0.25">
      <c r="D750" s="136"/>
      <c r="E750" s="136"/>
      <c r="F750" s="136"/>
      <c r="G750" s="136"/>
    </row>
    <row r="751" spans="4:7" x14ac:dyDescent="0.25">
      <c r="D751" s="136"/>
      <c r="E751" s="136"/>
      <c r="F751" s="136"/>
      <c r="G751" s="136"/>
    </row>
    <row r="752" spans="4:7" x14ac:dyDescent="0.25">
      <c r="D752" s="136"/>
      <c r="E752" s="136"/>
      <c r="F752" s="136"/>
      <c r="G752" s="136"/>
    </row>
    <row r="753" spans="4:7" x14ac:dyDescent="0.25">
      <c r="D753" s="136"/>
      <c r="E753" s="136"/>
      <c r="F753" s="136"/>
      <c r="G753" s="136"/>
    </row>
    <row r="754" spans="4:7" x14ac:dyDescent="0.25">
      <c r="D754" s="136"/>
      <c r="E754" s="136"/>
      <c r="F754" s="136"/>
      <c r="G754" s="136"/>
    </row>
    <row r="755" spans="4:7" x14ac:dyDescent="0.25">
      <c r="D755" s="136"/>
      <c r="E755" s="136"/>
      <c r="F755" s="136"/>
      <c r="G755" s="136"/>
    </row>
    <row r="756" spans="4:7" x14ac:dyDescent="0.25">
      <c r="D756" s="136"/>
      <c r="E756" s="136"/>
      <c r="F756" s="136"/>
      <c r="G756" s="136"/>
    </row>
    <row r="757" spans="4:7" x14ac:dyDescent="0.25">
      <c r="D757" s="136"/>
      <c r="E757" s="136"/>
      <c r="F757" s="136"/>
      <c r="G757" s="136"/>
    </row>
    <row r="758" spans="4:7" x14ac:dyDescent="0.25">
      <c r="D758" s="136"/>
      <c r="E758" s="136"/>
      <c r="F758" s="136"/>
      <c r="G758" s="136"/>
    </row>
    <row r="759" spans="4:7" x14ac:dyDescent="0.25">
      <c r="D759" s="136"/>
      <c r="E759" s="136"/>
      <c r="F759" s="136"/>
      <c r="G759" s="136"/>
    </row>
    <row r="760" spans="4:7" x14ac:dyDescent="0.25">
      <c r="D760" s="136"/>
      <c r="E760" s="136"/>
      <c r="F760" s="136"/>
      <c r="G760" s="136"/>
    </row>
    <row r="761" spans="4:7" x14ac:dyDescent="0.25">
      <c r="D761" s="136"/>
      <c r="E761" s="136"/>
      <c r="F761" s="136"/>
      <c r="G761" s="136"/>
    </row>
    <row r="762" spans="4:7" x14ac:dyDescent="0.25">
      <c r="D762" s="136"/>
      <c r="E762" s="136"/>
      <c r="F762" s="136"/>
      <c r="G762" s="136"/>
    </row>
    <row r="763" spans="4:7" x14ac:dyDescent="0.25">
      <c r="D763" s="136"/>
      <c r="E763" s="136"/>
      <c r="F763" s="136"/>
      <c r="G763" s="136"/>
    </row>
    <row r="764" spans="4:7" x14ac:dyDescent="0.25">
      <c r="D764" s="136"/>
      <c r="E764" s="136"/>
      <c r="F764" s="136"/>
      <c r="G764" s="136"/>
    </row>
    <row r="765" spans="4:7" x14ac:dyDescent="0.25">
      <c r="D765" s="136"/>
      <c r="E765" s="136"/>
      <c r="F765" s="136"/>
      <c r="G765" s="136"/>
    </row>
    <row r="766" spans="4:7" x14ac:dyDescent="0.25">
      <c r="D766" s="136"/>
      <c r="E766" s="136"/>
      <c r="F766" s="136"/>
      <c r="G766" s="136"/>
    </row>
    <row r="767" spans="4:7" x14ac:dyDescent="0.25">
      <c r="D767" s="136"/>
      <c r="E767" s="136"/>
      <c r="F767" s="136"/>
      <c r="G767" s="136"/>
    </row>
    <row r="768" spans="4:7" x14ac:dyDescent="0.25">
      <c r="D768" s="136"/>
      <c r="E768" s="136"/>
      <c r="F768" s="136"/>
      <c r="G768" s="136"/>
    </row>
    <row r="769" spans="4:7" x14ac:dyDescent="0.25">
      <c r="D769" s="136"/>
      <c r="E769" s="136"/>
      <c r="F769" s="136"/>
      <c r="G769" s="136"/>
    </row>
    <row r="770" spans="4:7" x14ac:dyDescent="0.25">
      <c r="D770" s="136"/>
      <c r="E770" s="136"/>
      <c r="F770" s="136"/>
      <c r="G770" s="136"/>
    </row>
    <row r="771" spans="4:7" x14ac:dyDescent="0.25">
      <c r="D771" s="136"/>
      <c r="E771" s="136"/>
      <c r="F771" s="136"/>
      <c r="G771" s="136"/>
    </row>
    <row r="772" spans="4:7" x14ac:dyDescent="0.25">
      <c r="D772" s="136"/>
      <c r="E772" s="136"/>
      <c r="F772" s="136"/>
      <c r="G772" s="136"/>
    </row>
    <row r="773" spans="4:7" x14ac:dyDescent="0.25">
      <c r="D773" s="136"/>
      <c r="E773" s="136"/>
      <c r="F773" s="136"/>
      <c r="G773" s="136"/>
    </row>
    <row r="774" spans="4:7" x14ac:dyDescent="0.25">
      <c r="D774" s="136"/>
      <c r="E774" s="136"/>
      <c r="F774" s="136"/>
      <c r="G774" s="136"/>
    </row>
    <row r="775" spans="4:7" x14ac:dyDescent="0.25">
      <c r="D775" s="136"/>
      <c r="E775" s="136"/>
      <c r="F775" s="136"/>
      <c r="G775" s="136"/>
    </row>
    <row r="776" spans="4:7" x14ac:dyDescent="0.25">
      <c r="D776" s="136"/>
      <c r="E776" s="136"/>
      <c r="F776" s="136"/>
      <c r="G776" s="136"/>
    </row>
    <row r="777" spans="4:7" x14ac:dyDescent="0.25">
      <c r="D777" s="136"/>
      <c r="E777" s="136"/>
      <c r="F777" s="136"/>
      <c r="G777" s="136"/>
    </row>
    <row r="778" spans="4:7" x14ac:dyDescent="0.25">
      <c r="D778" s="136"/>
      <c r="E778" s="136"/>
      <c r="F778" s="136"/>
      <c r="G778" s="136"/>
    </row>
    <row r="779" spans="4:7" x14ac:dyDescent="0.25">
      <c r="D779" s="136"/>
      <c r="E779" s="136"/>
      <c r="F779" s="136"/>
      <c r="G779" s="136"/>
    </row>
    <row r="780" spans="4:7" x14ac:dyDescent="0.25">
      <c r="D780" s="136"/>
      <c r="E780" s="136"/>
      <c r="F780" s="136"/>
      <c r="G780" s="136"/>
    </row>
    <row r="781" spans="4:7" x14ac:dyDescent="0.25">
      <c r="D781" s="136"/>
      <c r="E781" s="136"/>
      <c r="F781" s="136"/>
      <c r="G781" s="136"/>
    </row>
    <row r="782" spans="4:7" x14ac:dyDescent="0.25">
      <c r="D782" s="136"/>
      <c r="E782" s="136"/>
      <c r="F782" s="136"/>
      <c r="G782" s="136"/>
    </row>
    <row r="783" spans="4:7" x14ac:dyDescent="0.25">
      <c r="D783" s="136"/>
      <c r="E783" s="136"/>
      <c r="F783" s="136"/>
      <c r="G783" s="136"/>
    </row>
    <row r="784" spans="4:7" x14ac:dyDescent="0.25">
      <c r="D784" s="136"/>
      <c r="E784" s="136"/>
      <c r="F784" s="136"/>
      <c r="G784" s="136"/>
    </row>
    <row r="785" spans="4:7" x14ac:dyDescent="0.25">
      <c r="D785" s="136"/>
      <c r="E785" s="136"/>
      <c r="F785" s="136"/>
      <c r="G785" s="136"/>
    </row>
    <row r="786" spans="4:7" x14ac:dyDescent="0.25">
      <c r="D786" s="136"/>
      <c r="E786" s="136"/>
      <c r="F786" s="136"/>
      <c r="G786" s="136"/>
    </row>
    <row r="787" spans="4:7" x14ac:dyDescent="0.25">
      <c r="D787" s="136"/>
      <c r="E787" s="136"/>
      <c r="F787" s="136"/>
      <c r="G787" s="136"/>
    </row>
    <row r="788" spans="4:7" x14ac:dyDescent="0.25">
      <c r="D788" s="136"/>
      <c r="E788" s="136"/>
      <c r="F788" s="136"/>
      <c r="G788" s="136"/>
    </row>
    <row r="789" spans="4:7" x14ac:dyDescent="0.25">
      <c r="D789" s="136"/>
      <c r="E789" s="136"/>
      <c r="F789" s="136"/>
      <c r="G789" s="136"/>
    </row>
    <row r="790" spans="4:7" x14ac:dyDescent="0.25">
      <c r="D790" s="136"/>
      <c r="E790" s="136"/>
      <c r="F790" s="136"/>
      <c r="G790" s="136"/>
    </row>
    <row r="791" spans="4:7" x14ac:dyDescent="0.25">
      <c r="D791" s="136"/>
      <c r="E791" s="136"/>
      <c r="F791" s="136"/>
      <c r="G791" s="136"/>
    </row>
    <row r="792" spans="4:7" x14ac:dyDescent="0.25">
      <c r="D792" s="136"/>
      <c r="E792" s="136"/>
      <c r="F792" s="136"/>
      <c r="G792" s="136"/>
    </row>
    <row r="793" spans="4:7" x14ac:dyDescent="0.25">
      <c r="D793" s="136"/>
      <c r="E793" s="136"/>
      <c r="F793" s="136"/>
      <c r="G793" s="136"/>
    </row>
    <row r="794" spans="4:7" x14ac:dyDescent="0.25">
      <c r="D794" s="136"/>
      <c r="E794" s="136"/>
      <c r="F794" s="136"/>
      <c r="G794" s="136"/>
    </row>
    <row r="795" spans="4:7" x14ac:dyDescent="0.25">
      <c r="D795" s="136"/>
      <c r="E795" s="136"/>
      <c r="F795" s="136"/>
      <c r="G795" s="136"/>
    </row>
    <row r="796" spans="4:7" x14ac:dyDescent="0.25">
      <c r="D796" s="136"/>
      <c r="E796" s="136"/>
      <c r="F796" s="136"/>
      <c r="G796" s="136"/>
    </row>
    <row r="797" spans="4:7" x14ac:dyDescent="0.25">
      <c r="D797" s="136"/>
      <c r="E797" s="136"/>
      <c r="F797" s="136"/>
      <c r="G797" s="136"/>
    </row>
    <row r="798" spans="4:7" x14ac:dyDescent="0.25">
      <c r="D798" s="136"/>
      <c r="E798" s="136"/>
      <c r="F798" s="136"/>
      <c r="G798" s="136"/>
    </row>
    <row r="799" spans="4:7" x14ac:dyDescent="0.25">
      <c r="D799" s="136"/>
      <c r="E799" s="136"/>
      <c r="F799" s="136"/>
      <c r="G799" s="136"/>
    </row>
    <row r="800" spans="4:7" x14ac:dyDescent="0.25">
      <c r="D800" s="136"/>
      <c r="E800" s="136"/>
      <c r="F800" s="136"/>
      <c r="G800" s="136"/>
    </row>
    <row r="801" spans="4:7" x14ac:dyDescent="0.25">
      <c r="D801" s="136"/>
      <c r="E801" s="136"/>
      <c r="F801" s="136"/>
      <c r="G801" s="136"/>
    </row>
    <row r="802" spans="4:7" x14ac:dyDescent="0.25">
      <c r="D802" s="136"/>
      <c r="E802" s="136"/>
      <c r="F802" s="136"/>
      <c r="G802" s="136"/>
    </row>
    <row r="803" spans="4:7" x14ac:dyDescent="0.25">
      <c r="D803" s="136"/>
      <c r="E803" s="136"/>
      <c r="F803" s="136"/>
      <c r="G803" s="136"/>
    </row>
    <row r="804" spans="4:7" x14ac:dyDescent="0.25">
      <c r="D804" s="136"/>
      <c r="E804" s="136"/>
      <c r="F804" s="136"/>
      <c r="G804" s="136"/>
    </row>
    <row r="805" spans="4:7" x14ac:dyDescent="0.25">
      <c r="D805" s="136"/>
      <c r="E805" s="136"/>
      <c r="F805" s="136"/>
      <c r="G805" s="136"/>
    </row>
    <row r="806" spans="4:7" x14ac:dyDescent="0.25">
      <c r="D806" s="136"/>
      <c r="E806" s="136"/>
      <c r="F806" s="136"/>
      <c r="G806" s="136"/>
    </row>
    <row r="807" spans="4:7" x14ac:dyDescent="0.25">
      <c r="D807" s="136"/>
      <c r="E807" s="136"/>
      <c r="F807" s="136"/>
      <c r="G807" s="136"/>
    </row>
    <row r="808" spans="4:7" x14ac:dyDescent="0.25">
      <c r="D808" s="136"/>
      <c r="E808" s="136"/>
      <c r="F808" s="136"/>
      <c r="G808" s="136"/>
    </row>
    <row r="809" spans="4:7" x14ac:dyDescent="0.25">
      <c r="D809" s="136"/>
      <c r="E809" s="136"/>
      <c r="F809" s="136"/>
      <c r="G809" s="136"/>
    </row>
    <row r="810" spans="4:7" x14ac:dyDescent="0.25">
      <c r="D810" s="136"/>
      <c r="E810" s="136"/>
      <c r="F810" s="136"/>
      <c r="G810" s="136"/>
    </row>
    <row r="811" spans="4:7" x14ac:dyDescent="0.25">
      <c r="D811" s="136"/>
      <c r="E811" s="136"/>
      <c r="F811" s="136"/>
      <c r="G811" s="136"/>
    </row>
    <row r="812" spans="4:7" x14ac:dyDescent="0.25">
      <c r="D812" s="136"/>
      <c r="E812" s="136"/>
      <c r="F812" s="136"/>
      <c r="G812" s="136"/>
    </row>
    <row r="813" spans="4:7" x14ac:dyDescent="0.25">
      <c r="D813" s="136"/>
      <c r="E813" s="136"/>
      <c r="F813" s="136"/>
      <c r="G813" s="136"/>
    </row>
    <row r="814" spans="4:7" x14ac:dyDescent="0.25">
      <c r="D814" s="136"/>
      <c r="E814" s="136"/>
      <c r="F814" s="136"/>
      <c r="G814" s="136"/>
    </row>
    <row r="815" spans="4:7" x14ac:dyDescent="0.25">
      <c r="D815" s="136"/>
      <c r="E815" s="136"/>
      <c r="F815" s="136"/>
      <c r="G815" s="136"/>
    </row>
    <row r="816" spans="4:7" x14ac:dyDescent="0.25">
      <c r="D816" s="136"/>
      <c r="E816" s="136"/>
      <c r="F816" s="136"/>
      <c r="G816" s="136"/>
    </row>
    <row r="817" spans="4:7" x14ac:dyDescent="0.25">
      <c r="D817" s="136"/>
      <c r="E817" s="136"/>
      <c r="F817" s="136"/>
      <c r="G817" s="136"/>
    </row>
    <row r="818" spans="4:7" x14ac:dyDescent="0.25">
      <c r="D818" s="136"/>
      <c r="E818" s="136"/>
      <c r="F818" s="136"/>
      <c r="G818" s="136"/>
    </row>
    <row r="819" spans="4:7" x14ac:dyDescent="0.25">
      <c r="D819" s="136"/>
      <c r="E819" s="136"/>
      <c r="F819" s="136"/>
      <c r="G819" s="136"/>
    </row>
    <row r="820" spans="4:7" x14ac:dyDescent="0.25">
      <c r="D820" s="136"/>
      <c r="E820" s="136"/>
      <c r="F820" s="136"/>
      <c r="G820" s="136"/>
    </row>
    <row r="821" spans="4:7" x14ac:dyDescent="0.25">
      <c r="D821" s="136"/>
      <c r="E821" s="136"/>
      <c r="F821" s="136"/>
      <c r="G821" s="136"/>
    </row>
    <row r="822" spans="4:7" x14ac:dyDescent="0.25">
      <c r="D822" s="136"/>
      <c r="E822" s="136"/>
      <c r="F822" s="136"/>
      <c r="G822" s="136"/>
    </row>
    <row r="823" spans="4:7" x14ac:dyDescent="0.25">
      <c r="D823" s="136"/>
      <c r="E823" s="136"/>
      <c r="F823" s="136"/>
      <c r="G823" s="136"/>
    </row>
    <row r="824" spans="4:7" x14ac:dyDescent="0.25">
      <c r="D824" s="136"/>
      <c r="E824" s="136"/>
      <c r="F824" s="136"/>
      <c r="G824" s="136"/>
    </row>
    <row r="825" spans="4:7" x14ac:dyDescent="0.25">
      <c r="D825" s="136"/>
      <c r="E825" s="136"/>
      <c r="F825" s="136"/>
      <c r="G825" s="136"/>
    </row>
    <row r="826" spans="4:7" x14ac:dyDescent="0.25">
      <c r="D826" s="136"/>
      <c r="E826" s="136"/>
      <c r="F826" s="136"/>
      <c r="G826" s="136"/>
    </row>
    <row r="827" spans="4:7" x14ac:dyDescent="0.25">
      <c r="D827" s="136"/>
      <c r="E827" s="136"/>
      <c r="F827" s="136"/>
      <c r="G827" s="136"/>
    </row>
    <row r="828" spans="4:7" x14ac:dyDescent="0.25">
      <c r="D828" s="136"/>
      <c r="E828" s="136"/>
      <c r="F828" s="136"/>
      <c r="G828" s="136"/>
    </row>
    <row r="829" spans="4:7" x14ac:dyDescent="0.25">
      <c r="D829" s="136"/>
      <c r="E829" s="136"/>
      <c r="F829" s="136"/>
      <c r="G829" s="136"/>
    </row>
    <row r="830" spans="4:7" x14ac:dyDescent="0.25">
      <c r="D830" s="136"/>
      <c r="E830" s="136"/>
      <c r="F830" s="136"/>
      <c r="G830" s="136"/>
    </row>
    <row r="831" spans="4:7" x14ac:dyDescent="0.25">
      <c r="D831" s="136"/>
      <c r="E831" s="136"/>
      <c r="F831" s="136"/>
      <c r="G831" s="136"/>
    </row>
    <row r="832" spans="4:7" x14ac:dyDescent="0.25">
      <c r="D832" s="136"/>
      <c r="E832" s="136"/>
      <c r="F832" s="136"/>
      <c r="G832" s="136"/>
    </row>
    <row r="833" spans="4:7" x14ac:dyDescent="0.25">
      <c r="D833" s="136"/>
      <c r="E833" s="136"/>
      <c r="F833" s="136"/>
      <c r="G833" s="136"/>
    </row>
    <row r="834" spans="4:7" x14ac:dyDescent="0.25">
      <c r="D834" s="136"/>
      <c r="E834" s="136"/>
      <c r="F834" s="136"/>
      <c r="G834" s="136"/>
    </row>
    <row r="835" spans="4:7" x14ac:dyDescent="0.25">
      <c r="D835" s="136"/>
      <c r="E835" s="136"/>
      <c r="F835" s="136"/>
      <c r="G835" s="136"/>
    </row>
    <row r="836" spans="4:7" x14ac:dyDescent="0.25">
      <c r="D836" s="136"/>
      <c r="E836" s="136"/>
      <c r="F836" s="136"/>
      <c r="G836" s="136"/>
    </row>
    <row r="837" spans="4:7" x14ac:dyDescent="0.25">
      <c r="D837" s="136"/>
      <c r="E837" s="136"/>
      <c r="F837" s="136"/>
      <c r="G837" s="136"/>
    </row>
    <row r="838" spans="4:7" x14ac:dyDescent="0.25">
      <c r="D838" s="136"/>
      <c r="E838" s="136"/>
      <c r="F838" s="136"/>
      <c r="G838" s="136"/>
    </row>
    <row r="839" spans="4:7" x14ac:dyDescent="0.25">
      <c r="D839" s="136"/>
      <c r="E839" s="136"/>
      <c r="F839" s="136"/>
      <c r="G839" s="136"/>
    </row>
    <row r="840" spans="4:7" x14ac:dyDescent="0.25">
      <c r="D840" s="136"/>
      <c r="E840" s="136"/>
      <c r="F840" s="136"/>
      <c r="G840" s="136"/>
    </row>
    <row r="841" spans="4:7" x14ac:dyDescent="0.25">
      <c r="D841" s="136"/>
      <c r="E841" s="136"/>
      <c r="F841" s="136"/>
      <c r="G841" s="136"/>
    </row>
    <row r="842" spans="4:7" x14ac:dyDescent="0.25">
      <c r="D842" s="136"/>
      <c r="E842" s="136"/>
      <c r="F842" s="136"/>
      <c r="G842" s="136"/>
    </row>
    <row r="843" spans="4:7" x14ac:dyDescent="0.25">
      <c r="D843" s="136"/>
      <c r="E843" s="136"/>
      <c r="F843" s="136"/>
      <c r="G843" s="136"/>
    </row>
    <row r="844" spans="4:7" x14ac:dyDescent="0.25">
      <c r="D844" s="136"/>
      <c r="E844" s="136"/>
      <c r="F844" s="136"/>
      <c r="G844" s="136"/>
    </row>
    <row r="845" spans="4:7" x14ac:dyDescent="0.25">
      <c r="D845" s="136"/>
      <c r="E845" s="136"/>
      <c r="F845" s="136"/>
      <c r="G845" s="136"/>
    </row>
    <row r="846" spans="4:7" x14ac:dyDescent="0.25">
      <c r="D846" s="136"/>
      <c r="E846" s="136"/>
      <c r="F846" s="136"/>
      <c r="G846" s="136"/>
    </row>
    <row r="847" spans="4:7" x14ac:dyDescent="0.25">
      <c r="D847" s="136"/>
      <c r="E847" s="136"/>
      <c r="F847" s="136"/>
      <c r="G847" s="136"/>
    </row>
    <row r="848" spans="4:7" x14ac:dyDescent="0.25">
      <c r="D848" s="136"/>
      <c r="E848" s="136"/>
      <c r="F848" s="136"/>
      <c r="G848" s="136"/>
    </row>
    <row r="849" spans="4:7" x14ac:dyDescent="0.25">
      <c r="D849" s="136"/>
      <c r="E849" s="136"/>
      <c r="F849" s="136"/>
      <c r="G849" s="136"/>
    </row>
    <row r="850" spans="4:7" x14ac:dyDescent="0.25">
      <c r="D850" s="136"/>
      <c r="E850" s="136"/>
      <c r="F850" s="136"/>
      <c r="G850" s="136"/>
    </row>
    <row r="851" spans="4:7" x14ac:dyDescent="0.25">
      <c r="D851" s="136"/>
      <c r="E851" s="136"/>
      <c r="F851" s="136"/>
      <c r="G851" s="136"/>
    </row>
    <row r="852" spans="4:7" x14ac:dyDescent="0.25">
      <c r="D852" s="136"/>
      <c r="E852" s="136"/>
      <c r="F852" s="136"/>
      <c r="G852" s="136"/>
    </row>
    <row r="853" spans="4:7" x14ac:dyDescent="0.25">
      <c r="D853" s="136"/>
      <c r="E853" s="136"/>
      <c r="F853" s="136"/>
      <c r="G853" s="136"/>
    </row>
    <row r="854" spans="4:7" x14ac:dyDescent="0.25">
      <c r="D854" s="136"/>
      <c r="E854" s="136"/>
      <c r="F854" s="136"/>
      <c r="G854" s="136"/>
    </row>
    <row r="855" spans="4:7" x14ac:dyDescent="0.25">
      <c r="D855" s="136"/>
      <c r="E855" s="136"/>
      <c r="F855" s="136"/>
      <c r="G855" s="136"/>
    </row>
    <row r="856" spans="4:7" x14ac:dyDescent="0.25">
      <c r="D856" s="136"/>
      <c r="E856" s="136"/>
      <c r="F856" s="136"/>
      <c r="G856" s="136"/>
    </row>
    <row r="857" spans="4:7" x14ac:dyDescent="0.25">
      <c r="D857" s="136"/>
      <c r="E857" s="136"/>
      <c r="F857" s="136"/>
      <c r="G857" s="136"/>
    </row>
    <row r="858" spans="4:7" x14ac:dyDescent="0.25">
      <c r="D858" s="136"/>
      <c r="E858" s="136"/>
      <c r="F858" s="136"/>
      <c r="G858" s="136"/>
    </row>
    <row r="859" spans="4:7" x14ac:dyDescent="0.25">
      <c r="D859" s="136"/>
      <c r="E859" s="136"/>
      <c r="F859" s="136"/>
      <c r="G859" s="136"/>
    </row>
    <row r="860" spans="4:7" x14ac:dyDescent="0.25">
      <c r="D860" s="136"/>
      <c r="E860" s="136"/>
      <c r="F860" s="136"/>
      <c r="G860" s="136"/>
    </row>
    <row r="861" spans="4:7" x14ac:dyDescent="0.25">
      <c r="D861" s="136"/>
      <c r="E861" s="136"/>
      <c r="F861" s="136"/>
      <c r="G861" s="136"/>
    </row>
    <row r="862" spans="4:7" x14ac:dyDescent="0.25">
      <c r="D862" s="136"/>
      <c r="E862" s="136"/>
      <c r="F862" s="136"/>
      <c r="G862" s="136"/>
    </row>
    <row r="863" spans="4:7" x14ac:dyDescent="0.25">
      <c r="D863" s="136"/>
      <c r="E863" s="136"/>
      <c r="F863" s="136"/>
      <c r="G863" s="136"/>
    </row>
    <row r="864" spans="4:7" x14ac:dyDescent="0.25">
      <c r="D864" s="136"/>
      <c r="E864" s="136"/>
      <c r="F864" s="136"/>
      <c r="G864" s="136"/>
    </row>
    <row r="865" spans="4:7" x14ac:dyDescent="0.25">
      <c r="D865" s="136"/>
      <c r="E865" s="136"/>
      <c r="F865" s="136"/>
      <c r="G865" s="136"/>
    </row>
    <row r="866" spans="4:7" x14ac:dyDescent="0.25">
      <c r="D866" s="136"/>
      <c r="E866" s="136"/>
      <c r="F866" s="136"/>
      <c r="G866" s="136"/>
    </row>
    <row r="867" spans="4:7" x14ac:dyDescent="0.25">
      <c r="D867" s="136"/>
      <c r="E867" s="136"/>
      <c r="F867" s="136"/>
      <c r="G867" s="136"/>
    </row>
    <row r="868" spans="4:7" x14ac:dyDescent="0.25">
      <c r="D868" s="136"/>
      <c r="E868" s="136"/>
      <c r="F868" s="136"/>
      <c r="G868" s="136"/>
    </row>
    <row r="869" spans="4:7" x14ac:dyDescent="0.25">
      <c r="D869" s="136"/>
      <c r="E869" s="136"/>
      <c r="F869" s="136"/>
      <c r="G869" s="136"/>
    </row>
    <row r="870" spans="4:7" x14ac:dyDescent="0.25">
      <c r="D870" s="136"/>
      <c r="E870" s="136"/>
      <c r="F870" s="136"/>
      <c r="G870" s="136"/>
    </row>
    <row r="871" spans="4:7" x14ac:dyDescent="0.25">
      <c r="D871" s="136"/>
      <c r="E871" s="136"/>
      <c r="F871" s="136"/>
      <c r="G871" s="136"/>
    </row>
    <row r="872" spans="4:7" x14ac:dyDescent="0.25">
      <c r="D872" s="136"/>
      <c r="E872" s="136"/>
      <c r="F872" s="136"/>
      <c r="G872" s="136"/>
    </row>
    <row r="873" spans="4:7" x14ac:dyDescent="0.25">
      <c r="D873" s="136"/>
      <c r="E873" s="136"/>
      <c r="F873" s="136"/>
      <c r="G873" s="136"/>
    </row>
    <row r="874" spans="4:7" x14ac:dyDescent="0.25">
      <c r="D874" s="136"/>
      <c r="E874" s="136"/>
      <c r="F874" s="136"/>
      <c r="G874" s="136"/>
    </row>
    <row r="875" spans="4:7" x14ac:dyDescent="0.25">
      <c r="D875" s="136"/>
      <c r="E875" s="136"/>
      <c r="F875" s="136"/>
      <c r="G875" s="136"/>
    </row>
    <row r="876" spans="4:7" x14ac:dyDescent="0.25">
      <c r="D876" s="136"/>
      <c r="E876" s="136"/>
      <c r="F876" s="136"/>
      <c r="G876" s="136"/>
    </row>
    <row r="877" spans="4:7" x14ac:dyDescent="0.25">
      <c r="D877" s="136"/>
      <c r="E877" s="136"/>
      <c r="F877" s="136"/>
      <c r="G877" s="136"/>
    </row>
    <row r="878" spans="4:7" x14ac:dyDescent="0.25">
      <c r="D878" s="136"/>
      <c r="E878" s="136"/>
      <c r="F878" s="136"/>
      <c r="G878" s="136"/>
    </row>
    <row r="879" spans="4:7" x14ac:dyDescent="0.25">
      <c r="D879" s="136"/>
      <c r="E879" s="136"/>
      <c r="F879" s="136"/>
      <c r="G879" s="136"/>
    </row>
    <row r="880" spans="4:7" x14ac:dyDescent="0.25">
      <c r="D880" s="136"/>
      <c r="E880" s="136"/>
      <c r="F880" s="136"/>
      <c r="G880" s="136"/>
    </row>
    <row r="881" spans="4:7" x14ac:dyDescent="0.25">
      <c r="D881" s="136"/>
      <c r="E881" s="136"/>
      <c r="F881" s="136"/>
      <c r="G881" s="136"/>
    </row>
    <row r="882" spans="4:7" x14ac:dyDescent="0.25">
      <c r="D882" s="136"/>
      <c r="E882" s="136"/>
      <c r="F882" s="136"/>
      <c r="G882" s="136"/>
    </row>
    <row r="883" spans="4:7" x14ac:dyDescent="0.25">
      <c r="D883" s="136"/>
      <c r="E883" s="136"/>
      <c r="F883" s="136"/>
      <c r="G883" s="136"/>
    </row>
    <row r="884" spans="4:7" x14ac:dyDescent="0.25">
      <c r="D884" s="136"/>
      <c r="E884" s="136"/>
      <c r="F884" s="136"/>
      <c r="G884" s="136"/>
    </row>
    <row r="885" spans="4:7" x14ac:dyDescent="0.25">
      <c r="D885" s="136"/>
      <c r="E885" s="136"/>
      <c r="F885" s="136"/>
      <c r="G885" s="136"/>
    </row>
    <row r="886" spans="4:7" x14ac:dyDescent="0.25">
      <c r="D886" s="136"/>
      <c r="E886" s="136"/>
      <c r="F886" s="136"/>
      <c r="G886" s="136"/>
    </row>
    <row r="887" spans="4:7" x14ac:dyDescent="0.25">
      <c r="D887" s="136"/>
      <c r="E887" s="136"/>
      <c r="F887" s="136"/>
      <c r="G887" s="136"/>
    </row>
    <row r="888" spans="4:7" x14ac:dyDescent="0.25">
      <c r="D888" s="136"/>
      <c r="E888" s="136"/>
      <c r="F888" s="136"/>
      <c r="G888" s="136"/>
    </row>
    <row r="889" spans="4:7" x14ac:dyDescent="0.25">
      <c r="D889" s="136"/>
      <c r="E889" s="136"/>
      <c r="F889" s="136"/>
      <c r="G889" s="136"/>
    </row>
    <row r="890" spans="4:7" x14ac:dyDescent="0.25">
      <c r="D890" s="136"/>
      <c r="E890" s="136"/>
      <c r="F890" s="136"/>
      <c r="G890" s="136"/>
    </row>
    <row r="891" spans="4:7" x14ac:dyDescent="0.25">
      <c r="D891" s="136"/>
      <c r="E891" s="136"/>
      <c r="F891" s="136"/>
      <c r="G891" s="136"/>
    </row>
    <row r="892" spans="4:7" x14ac:dyDescent="0.25">
      <c r="D892" s="136"/>
      <c r="E892" s="136"/>
      <c r="F892" s="136"/>
      <c r="G892" s="136"/>
    </row>
    <row r="893" spans="4:7" x14ac:dyDescent="0.25">
      <c r="D893" s="136"/>
      <c r="E893" s="136"/>
      <c r="F893" s="136"/>
      <c r="G893" s="136"/>
    </row>
    <row r="894" spans="4:7" x14ac:dyDescent="0.25">
      <c r="D894" s="136"/>
      <c r="E894" s="136"/>
      <c r="F894" s="136"/>
      <c r="G894" s="136"/>
    </row>
    <row r="895" spans="4:7" x14ac:dyDescent="0.25">
      <c r="D895" s="136"/>
      <c r="E895" s="136"/>
      <c r="F895" s="136"/>
      <c r="G895" s="136"/>
    </row>
    <row r="896" spans="4:7" x14ac:dyDescent="0.25">
      <c r="D896" s="136"/>
      <c r="E896" s="136"/>
      <c r="F896" s="136"/>
      <c r="G896" s="136"/>
    </row>
    <row r="897" spans="4:7" x14ac:dyDescent="0.25">
      <c r="D897" s="136"/>
      <c r="E897" s="136"/>
      <c r="F897" s="136"/>
      <c r="G897" s="136"/>
    </row>
    <row r="898" spans="4:7" x14ac:dyDescent="0.25">
      <c r="D898" s="136"/>
      <c r="E898" s="136"/>
      <c r="F898" s="136"/>
      <c r="G898" s="136"/>
    </row>
    <row r="899" spans="4:7" x14ac:dyDescent="0.25">
      <c r="D899" s="136"/>
      <c r="E899" s="136"/>
      <c r="F899" s="136"/>
      <c r="G899" s="136"/>
    </row>
    <row r="900" spans="4:7" x14ac:dyDescent="0.25">
      <c r="D900" s="136"/>
      <c r="E900" s="136"/>
      <c r="F900" s="136"/>
      <c r="G900" s="136"/>
    </row>
    <row r="901" spans="4:7" x14ac:dyDescent="0.25">
      <c r="D901" s="136"/>
      <c r="E901" s="136"/>
      <c r="F901" s="136"/>
      <c r="G901" s="136"/>
    </row>
    <row r="902" spans="4:7" x14ac:dyDescent="0.25">
      <c r="D902" s="136"/>
      <c r="E902" s="136"/>
      <c r="F902" s="136"/>
      <c r="G902" s="136"/>
    </row>
    <row r="903" spans="4:7" x14ac:dyDescent="0.25">
      <c r="D903" s="136"/>
      <c r="E903" s="136"/>
      <c r="F903" s="136"/>
      <c r="G903" s="136"/>
    </row>
    <row r="904" spans="4:7" x14ac:dyDescent="0.25">
      <c r="D904" s="136"/>
      <c r="E904" s="136"/>
      <c r="F904" s="136"/>
      <c r="G904" s="136"/>
    </row>
    <row r="905" spans="4:7" x14ac:dyDescent="0.25">
      <c r="D905" s="136"/>
      <c r="E905" s="136"/>
      <c r="F905" s="136"/>
      <c r="G905" s="136"/>
    </row>
    <row r="906" spans="4:7" x14ac:dyDescent="0.25">
      <c r="D906" s="136"/>
      <c r="E906" s="136"/>
      <c r="F906" s="136"/>
      <c r="G906" s="136"/>
    </row>
    <row r="907" spans="4:7" x14ac:dyDescent="0.25">
      <c r="D907" s="136"/>
      <c r="E907" s="136"/>
      <c r="F907" s="136"/>
      <c r="G907" s="136"/>
    </row>
    <row r="908" spans="4:7" x14ac:dyDescent="0.25">
      <c r="D908" s="136"/>
      <c r="E908" s="136"/>
      <c r="F908" s="136"/>
      <c r="G908" s="136"/>
    </row>
    <row r="909" spans="4:7" x14ac:dyDescent="0.25">
      <c r="D909" s="136"/>
      <c r="E909" s="136"/>
      <c r="F909" s="136"/>
      <c r="G909" s="136"/>
    </row>
    <row r="910" spans="4:7" x14ac:dyDescent="0.25">
      <c r="D910" s="136"/>
      <c r="E910" s="136"/>
      <c r="F910" s="136"/>
      <c r="G910" s="136"/>
    </row>
    <row r="911" spans="4:7" x14ac:dyDescent="0.25">
      <c r="D911" s="136"/>
      <c r="E911" s="136"/>
      <c r="F911" s="136"/>
      <c r="G911" s="136"/>
    </row>
    <row r="912" spans="4:7" x14ac:dyDescent="0.25">
      <c r="D912" s="136"/>
      <c r="E912" s="136"/>
      <c r="F912" s="136"/>
      <c r="G912" s="136"/>
    </row>
    <row r="913" spans="4:7" x14ac:dyDescent="0.25">
      <c r="D913" s="136"/>
      <c r="E913" s="136"/>
      <c r="F913" s="136"/>
      <c r="G913" s="136"/>
    </row>
    <row r="914" spans="4:7" x14ac:dyDescent="0.25">
      <c r="D914" s="136"/>
      <c r="E914" s="136"/>
      <c r="F914" s="136"/>
      <c r="G914" s="136"/>
    </row>
    <row r="915" spans="4:7" x14ac:dyDescent="0.25">
      <c r="D915" s="136"/>
      <c r="E915" s="136"/>
      <c r="F915" s="136"/>
      <c r="G915" s="136"/>
    </row>
    <row r="916" spans="4:7" x14ac:dyDescent="0.25">
      <c r="D916" s="136"/>
      <c r="E916" s="136"/>
      <c r="F916" s="136"/>
      <c r="G916" s="136"/>
    </row>
    <row r="917" spans="4:7" x14ac:dyDescent="0.25">
      <c r="D917" s="136"/>
      <c r="E917" s="136"/>
      <c r="F917" s="136"/>
      <c r="G917" s="136"/>
    </row>
    <row r="918" spans="4:7" x14ac:dyDescent="0.25">
      <c r="D918" s="136"/>
      <c r="E918" s="136"/>
      <c r="F918" s="136"/>
      <c r="G918" s="136"/>
    </row>
    <row r="919" spans="4:7" x14ac:dyDescent="0.25">
      <c r="D919" s="136"/>
      <c r="E919" s="136"/>
      <c r="F919" s="136"/>
      <c r="G919" s="136"/>
    </row>
    <row r="920" spans="4:7" x14ac:dyDescent="0.25">
      <c r="D920" s="136"/>
      <c r="E920" s="136"/>
      <c r="F920" s="136"/>
      <c r="G920" s="136"/>
    </row>
    <row r="921" spans="4:7" x14ac:dyDescent="0.25">
      <c r="D921" s="136"/>
      <c r="E921" s="136"/>
      <c r="F921" s="136"/>
      <c r="G921" s="136"/>
    </row>
    <row r="922" spans="4:7" x14ac:dyDescent="0.25">
      <c r="D922" s="136"/>
      <c r="E922" s="136"/>
      <c r="F922" s="136"/>
      <c r="G922" s="136"/>
    </row>
    <row r="923" spans="4:7" x14ac:dyDescent="0.25">
      <c r="D923" s="136"/>
      <c r="E923" s="136"/>
      <c r="F923" s="136"/>
      <c r="G923" s="136"/>
    </row>
    <row r="924" spans="4:7" x14ac:dyDescent="0.25">
      <c r="D924" s="136"/>
      <c r="E924" s="136"/>
      <c r="F924" s="136"/>
      <c r="G924" s="136"/>
    </row>
    <row r="925" spans="4:7" x14ac:dyDescent="0.25">
      <c r="D925" s="136"/>
      <c r="E925" s="136"/>
      <c r="F925" s="136"/>
      <c r="G925" s="136"/>
    </row>
    <row r="926" spans="4:7" x14ac:dyDescent="0.25">
      <c r="D926" s="136"/>
      <c r="E926" s="136"/>
      <c r="F926" s="136"/>
      <c r="G926" s="136"/>
    </row>
    <row r="927" spans="4:7" x14ac:dyDescent="0.25">
      <c r="D927" s="136"/>
      <c r="E927" s="136"/>
      <c r="F927" s="136"/>
      <c r="G927" s="136"/>
    </row>
    <row r="928" spans="4:7" x14ac:dyDescent="0.25">
      <c r="D928" s="136"/>
      <c r="E928" s="136"/>
      <c r="F928" s="136"/>
      <c r="G928" s="136"/>
    </row>
    <row r="929" spans="4:7" x14ac:dyDescent="0.25">
      <c r="D929" s="136"/>
      <c r="E929" s="136"/>
      <c r="F929" s="136"/>
      <c r="G929" s="136"/>
    </row>
    <row r="930" spans="4:7" x14ac:dyDescent="0.25">
      <c r="D930" s="136"/>
      <c r="E930" s="136"/>
      <c r="F930" s="136"/>
      <c r="G930" s="136"/>
    </row>
    <row r="931" spans="4:7" x14ac:dyDescent="0.25">
      <c r="D931" s="136"/>
      <c r="E931" s="136"/>
      <c r="F931" s="136"/>
      <c r="G931" s="136"/>
    </row>
    <row r="932" spans="4:7" x14ac:dyDescent="0.25">
      <c r="D932" s="136"/>
      <c r="E932" s="136"/>
      <c r="F932" s="136"/>
      <c r="G932" s="136"/>
    </row>
    <row r="933" spans="4:7" x14ac:dyDescent="0.25">
      <c r="D933" s="136"/>
      <c r="E933" s="136"/>
      <c r="F933" s="136"/>
      <c r="G933" s="136"/>
    </row>
    <row r="934" spans="4:7" x14ac:dyDescent="0.25">
      <c r="D934" s="136"/>
      <c r="E934" s="136"/>
      <c r="F934" s="136"/>
      <c r="G934" s="136"/>
    </row>
    <row r="935" spans="4:7" x14ac:dyDescent="0.25">
      <c r="D935" s="136"/>
      <c r="E935" s="136"/>
      <c r="F935" s="136"/>
      <c r="G935" s="136"/>
    </row>
    <row r="936" spans="4:7" x14ac:dyDescent="0.25">
      <c r="D936" s="136"/>
      <c r="E936" s="136"/>
      <c r="F936" s="136"/>
      <c r="G936" s="136"/>
    </row>
    <row r="937" spans="4:7" x14ac:dyDescent="0.25">
      <c r="D937" s="136"/>
      <c r="E937" s="136"/>
      <c r="F937" s="136"/>
      <c r="G937" s="136"/>
    </row>
    <row r="938" spans="4:7" x14ac:dyDescent="0.25">
      <c r="D938" s="136"/>
      <c r="E938" s="136"/>
      <c r="F938" s="136"/>
      <c r="G938" s="136"/>
    </row>
    <row r="939" spans="4:7" x14ac:dyDescent="0.25">
      <c r="D939" s="136"/>
      <c r="E939" s="136"/>
      <c r="F939" s="136"/>
      <c r="G939" s="136"/>
    </row>
    <row r="940" spans="4:7" x14ac:dyDescent="0.25">
      <c r="D940" s="136"/>
      <c r="E940" s="136"/>
      <c r="F940" s="136"/>
      <c r="G940" s="136"/>
    </row>
    <row r="941" spans="4:7" x14ac:dyDescent="0.25">
      <c r="D941" s="136"/>
      <c r="E941" s="136"/>
      <c r="F941" s="136"/>
      <c r="G941" s="136"/>
    </row>
    <row r="942" spans="4:7" x14ac:dyDescent="0.25">
      <c r="D942" s="136"/>
      <c r="E942" s="136"/>
      <c r="F942" s="136"/>
      <c r="G942" s="136"/>
    </row>
    <row r="943" spans="4:7" x14ac:dyDescent="0.25">
      <c r="D943" s="136"/>
      <c r="E943" s="136"/>
      <c r="F943" s="136"/>
      <c r="G943" s="136"/>
    </row>
    <row r="944" spans="4:7" x14ac:dyDescent="0.25">
      <c r="D944" s="136"/>
      <c r="E944" s="136"/>
      <c r="F944" s="136"/>
      <c r="G944" s="136"/>
    </row>
    <row r="945" spans="4:7" x14ac:dyDescent="0.25">
      <c r="D945" s="136"/>
      <c r="E945" s="136"/>
      <c r="F945" s="136"/>
      <c r="G945" s="136"/>
    </row>
    <row r="946" spans="4:7" x14ac:dyDescent="0.25">
      <c r="D946" s="136"/>
      <c r="E946" s="136"/>
      <c r="F946" s="136"/>
      <c r="G946" s="136"/>
    </row>
    <row r="947" spans="4:7" x14ac:dyDescent="0.25">
      <c r="D947" s="136"/>
      <c r="E947" s="136"/>
      <c r="F947" s="136"/>
      <c r="G947" s="136"/>
    </row>
    <row r="948" spans="4:7" x14ac:dyDescent="0.25">
      <c r="D948" s="136"/>
      <c r="E948" s="136"/>
      <c r="F948" s="136"/>
      <c r="G948" s="136"/>
    </row>
    <row r="949" spans="4:7" x14ac:dyDescent="0.25">
      <c r="D949" s="136"/>
      <c r="E949" s="136"/>
      <c r="F949" s="136"/>
      <c r="G949" s="136"/>
    </row>
    <row r="950" spans="4:7" x14ac:dyDescent="0.25">
      <c r="D950" s="136"/>
      <c r="E950" s="136"/>
      <c r="F950" s="136"/>
      <c r="G950" s="136"/>
    </row>
    <row r="951" spans="4:7" x14ac:dyDescent="0.25">
      <c r="D951" s="136"/>
      <c r="E951" s="136"/>
      <c r="F951" s="136"/>
      <c r="G951" s="136"/>
    </row>
    <row r="952" spans="4:7" x14ac:dyDescent="0.25">
      <c r="D952" s="136"/>
      <c r="E952" s="136"/>
      <c r="F952" s="136"/>
      <c r="G952" s="136"/>
    </row>
    <row r="953" spans="4:7" x14ac:dyDescent="0.25">
      <c r="D953" s="136"/>
      <c r="E953" s="136"/>
      <c r="F953" s="136"/>
      <c r="G953" s="136"/>
    </row>
    <row r="954" spans="4:7" x14ac:dyDescent="0.25">
      <c r="D954" s="136"/>
      <c r="E954" s="136"/>
      <c r="F954" s="136"/>
      <c r="G954" s="136"/>
    </row>
    <row r="955" spans="4:7" x14ac:dyDescent="0.25">
      <c r="D955" s="136"/>
      <c r="E955" s="136"/>
      <c r="F955" s="136"/>
      <c r="G955" s="136"/>
    </row>
    <row r="956" spans="4:7" x14ac:dyDescent="0.25">
      <c r="D956" s="136"/>
      <c r="E956" s="136"/>
      <c r="F956" s="136"/>
      <c r="G956" s="136"/>
    </row>
    <row r="957" spans="4:7" x14ac:dyDescent="0.25">
      <c r="D957" s="136"/>
      <c r="E957" s="136"/>
      <c r="F957" s="136"/>
      <c r="G957" s="136"/>
    </row>
    <row r="958" spans="4:7" x14ac:dyDescent="0.25">
      <c r="D958" s="136"/>
      <c r="E958" s="136"/>
      <c r="F958" s="136"/>
      <c r="G958" s="136"/>
    </row>
    <row r="959" spans="4:7" x14ac:dyDescent="0.25">
      <c r="D959" s="136"/>
      <c r="E959" s="136"/>
      <c r="F959" s="136"/>
      <c r="G959" s="136"/>
    </row>
    <row r="960" spans="4:7" x14ac:dyDescent="0.25">
      <c r="D960" s="136"/>
      <c r="E960" s="136"/>
      <c r="F960" s="136"/>
      <c r="G960" s="136"/>
    </row>
    <row r="961" spans="4:7" x14ac:dyDescent="0.25">
      <c r="D961" s="136"/>
      <c r="E961" s="136"/>
      <c r="F961" s="136"/>
      <c r="G961" s="136"/>
    </row>
    <row r="962" spans="4:7" x14ac:dyDescent="0.25">
      <c r="D962" s="136"/>
      <c r="E962" s="136"/>
      <c r="F962" s="136"/>
      <c r="G962" s="136"/>
    </row>
    <row r="963" spans="4:7" x14ac:dyDescent="0.25">
      <c r="D963" s="136"/>
      <c r="E963" s="136"/>
      <c r="F963" s="136"/>
      <c r="G963" s="136"/>
    </row>
    <row r="964" spans="4:7" x14ac:dyDescent="0.25">
      <c r="D964" s="136"/>
      <c r="E964" s="136"/>
      <c r="F964" s="136"/>
      <c r="G964" s="136"/>
    </row>
    <row r="965" spans="4:7" x14ac:dyDescent="0.25">
      <c r="D965" s="136"/>
      <c r="E965" s="136"/>
      <c r="F965" s="136"/>
      <c r="G965" s="136"/>
    </row>
    <row r="966" spans="4:7" x14ac:dyDescent="0.25">
      <c r="D966" s="136"/>
      <c r="E966" s="136"/>
      <c r="F966" s="136"/>
      <c r="G966" s="136"/>
    </row>
    <row r="967" spans="4:7" x14ac:dyDescent="0.25">
      <c r="D967" s="136"/>
      <c r="E967" s="136"/>
      <c r="F967" s="136"/>
      <c r="G967" s="136"/>
    </row>
    <row r="968" spans="4:7" x14ac:dyDescent="0.25">
      <c r="D968" s="136"/>
      <c r="E968" s="136"/>
      <c r="F968" s="136"/>
      <c r="G968" s="136"/>
    </row>
    <row r="969" spans="4:7" x14ac:dyDescent="0.25">
      <c r="D969" s="136"/>
      <c r="E969" s="136"/>
      <c r="F969" s="136"/>
      <c r="G969" s="136"/>
    </row>
    <row r="970" spans="4:7" x14ac:dyDescent="0.25">
      <c r="D970" s="136"/>
      <c r="E970" s="136"/>
      <c r="F970" s="136"/>
      <c r="G970" s="136"/>
    </row>
    <row r="971" spans="4:7" x14ac:dyDescent="0.25">
      <c r="D971" s="136"/>
      <c r="E971" s="136"/>
      <c r="F971" s="136"/>
      <c r="G971" s="136"/>
    </row>
    <row r="972" spans="4:7" x14ac:dyDescent="0.25">
      <c r="D972" s="136"/>
      <c r="E972" s="136"/>
      <c r="F972" s="136"/>
      <c r="G972" s="136"/>
    </row>
    <row r="973" spans="4:7" x14ac:dyDescent="0.25">
      <c r="D973" s="136"/>
      <c r="E973" s="136"/>
      <c r="F973" s="136"/>
      <c r="G973" s="136"/>
    </row>
    <row r="974" spans="4:7" x14ac:dyDescent="0.25">
      <c r="D974" s="136"/>
      <c r="E974" s="136"/>
      <c r="F974" s="136"/>
      <c r="G974" s="136"/>
    </row>
    <row r="975" spans="4:7" x14ac:dyDescent="0.25">
      <c r="D975" s="136"/>
      <c r="E975" s="136"/>
      <c r="F975" s="136"/>
      <c r="G975" s="136"/>
    </row>
    <row r="976" spans="4:7" x14ac:dyDescent="0.25">
      <c r="D976" s="136"/>
      <c r="E976" s="136"/>
      <c r="F976" s="136"/>
      <c r="G976" s="136"/>
    </row>
    <row r="977" spans="4:7" x14ac:dyDescent="0.25">
      <c r="D977" s="136"/>
      <c r="E977" s="136"/>
      <c r="F977" s="136"/>
      <c r="G977" s="136"/>
    </row>
    <row r="978" spans="4:7" x14ac:dyDescent="0.25">
      <c r="D978" s="136"/>
      <c r="E978" s="136"/>
      <c r="F978" s="136"/>
      <c r="G978" s="136"/>
    </row>
    <row r="979" spans="4:7" x14ac:dyDescent="0.25">
      <c r="D979" s="136"/>
      <c r="E979" s="136"/>
      <c r="F979" s="136"/>
      <c r="G979" s="136"/>
    </row>
    <row r="980" spans="4:7" x14ac:dyDescent="0.25">
      <c r="D980" s="136"/>
      <c r="E980" s="136"/>
      <c r="F980" s="136"/>
      <c r="G980" s="136"/>
    </row>
    <row r="981" spans="4:7" x14ac:dyDescent="0.25">
      <c r="D981" s="136"/>
      <c r="E981" s="136"/>
      <c r="F981" s="136"/>
      <c r="G981" s="136"/>
    </row>
    <row r="982" spans="4:7" x14ac:dyDescent="0.25">
      <c r="D982" s="136"/>
      <c r="E982" s="136"/>
      <c r="F982" s="136"/>
      <c r="G982" s="136"/>
    </row>
    <row r="983" spans="4:7" x14ac:dyDescent="0.25">
      <c r="D983" s="136"/>
      <c r="E983" s="136"/>
      <c r="F983" s="136"/>
      <c r="G983" s="136"/>
    </row>
    <row r="984" spans="4:7" x14ac:dyDescent="0.25">
      <c r="D984" s="136"/>
      <c r="E984" s="136"/>
      <c r="F984" s="136"/>
      <c r="G984" s="136"/>
    </row>
    <row r="985" spans="4:7" x14ac:dyDescent="0.25">
      <c r="D985" s="136"/>
      <c r="E985" s="136"/>
      <c r="F985" s="136"/>
      <c r="G985" s="136"/>
    </row>
    <row r="986" spans="4:7" x14ac:dyDescent="0.25">
      <c r="D986" s="136"/>
      <c r="E986" s="136"/>
      <c r="F986" s="136"/>
      <c r="G986" s="136"/>
    </row>
    <row r="987" spans="4:7" x14ac:dyDescent="0.25">
      <c r="D987" s="136"/>
      <c r="E987" s="136"/>
      <c r="F987" s="136"/>
      <c r="G987" s="136"/>
    </row>
    <row r="988" spans="4:7" x14ac:dyDescent="0.25">
      <c r="D988" s="136"/>
      <c r="E988" s="136"/>
      <c r="F988" s="136"/>
      <c r="G988" s="136"/>
    </row>
    <row r="989" spans="4:7" x14ac:dyDescent="0.25">
      <c r="D989" s="136"/>
      <c r="E989" s="136"/>
      <c r="F989" s="136"/>
      <c r="G989" s="136"/>
    </row>
    <row r="990" spans="4:7" x14ac:dyDescent="0.25">
      <c r="D990" s="136"/>
      <c r="E990" s="136"/>
      <c r="F990" s="136"/>
      <c r="G990" s="136"/>
    </row>
    <row r="991" spans="4:7" x14ac:dyDescent="0.25">
      <c r="D991" s="136"/>
      <c r="E991" s="136"/>
      <c r="F991" s="136"/>
      <c r="G991" s="136"/>
    </row>
    <row r="992" spans="4:7" x14ac:dyDescent="0.25">
      <c r="D992" s="136"/>
      <c r="E992" s="136"/>
      <c r="F992" s="136"/>
      <c r="G992" s="136"/>
    </row>
    <row r="993" spans="4:7" x14ac:dyDescent="0.25">
      <c r="D993" s="136"/>
      <c r="E993" s="136"/>
      <c r="F993" s="136"/>
      <c r="G993" s="136"/>
    </row>
    <row r="994" spans="4:7" x14ac:dyDescent="0.25">
      <c r="D994" s="136"/>
      <c r="E994" s="136"/>
      <c r="F994" s="136"/>
      <c r="G994" s="136"/>
    </row>
    <row r="995" spans="4:7" x14ac:dyDescent="0.25">
      <c r="D995" s="136"/>
      <c r="E995" s="136"/>
      <c r="F995" s="136"/>
      <c r="G995" s="136"/>
    </row>
    <row r="996" spans="4:7" x14ac:dyDescent="0.25">
      <c r="D996" s="136"/>
      <c r="E996" s="136"/>
      <c r="F996" s="136"/>
      <c r="G996" s="136"/>
    </row>
    <row r="997" spans="4:7" x14ac:dyDescent="0.25">
      <c r="D997" s="136"/>
      <c r="E997" s="136"/>
      <c r="F997" s="136"/>
      <c r="G997" s="136"/>
    </row>
    <row r="998" spans="4:7" x14ac:dyDescent="0.25">
      <c r="D998" s="136"/>
      <c r="E998" s="136"/>
      <c r="F998" s="136"/>
      <c r="G998" s="136"/>
    </row>
    <row r="999" spans="4:7" x14ac:dyDescent="0.25">
      <c r="D999" s="136"/>
      <c r="E999" s="136"/>
      <c r="F999" s="136"/>
      <c r="G999" s="136"/>
    </row>
  </sheetData>
  <mergeCells count="5">
    <mergeCell ref="D4:E4"/>
    <mergeCell ref="F4:G4"/>
    <mergeCell ref="D80:E80"/>
    <mergeCell ref="F80:G80"/>
    <mergeCell ref="D95:H95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F45"/>
  <sheetViews>
    <sheetView zoomScaleNormal="100" workbookViewId="0"/>
  </sheetViews>
  <sheetFormatPr defaultColWidth="14.42578125" defaultRowHeight="15" customHeight="1" x14ac:dyDescent="0.25"/>
  <cols>
    <col min="1" max="1" width="59.5703125" customWidth="1"/>
    <col min="6" max="6" width="27.28515625" customWidth="1"/>
  </cols>
  <sheetData>
    <row r="1" spans="1:6" ht="15" customHeight="1" x14ac:dyDescent="0.3">
      <c r="A1" s="1" t="s">
        <v>189</v>
      </c>
      <c r="B1" s="11"/>
      <c r="C1" s="11"/>
      <c r="D1" s="11"/>
      <c r="E1" s="11"/>
      <c r="F1" s="11"/>
    </row>
    <row r="2" spans="1:6" x14ac:dyDescent="0.25">
      <c r="A2" s="3">
        <v>2023</v>
      </c>
      <c r="B2" s="11"/>
      <c r="C2" s="11"/>
      <c r="D2" s="11"/>
      <c r="E2" s="11"/>
      <c r="F2" s="11"/>
    </row>
    <row r="3" spans="1:6" ht="15" customHeight="1" x14ac:dyDescent="0.3">
      <c r="A3" s="43"/>
      <c r="B3" s="11"/>
      <c r="C3" s="11"/>
      <c r="D3" s="11"/>
      <c r="E3" s="11"/>
      <c r="F3" s="11"/>
    </row>
    <row r="4" spans="1:6" ht="15" customHeight="1" x14ac:dyDescent="0.3">
      <c r="A4" s="44" t="s">
        <v>6</v>
      </c>
      <c r="B4" s="45"/>
      <c r="C4" s="45" t="s">
        <v>286</v>
      </c>
      <c r="D4" s="79" t="s">
        <v>6</v>
      </c>
      <c r="E4" s="80" t="s">
        <v>288</v>
      </c>
      <c r="F4" s="45"/>
    </row>
    <row r="5" spans="1:6" ht="18.75" x14ac:dyDescent="0.3">
      <c r="A5" s="44" t="s">
        <v>192</v>
      </c>
      <c r="B5" s="76" t="s">
        <v>190</v>
      </c>
      <c r="C5" s="76" t="s">
        <v>287</v>
      </c>
      <c r="D5" s="78" t="s">
        <v>40</v>
      </c>
      <c r="E5" s="76" t="s">
        <v>191</v>
      </c>
      <c r="F5" s="76" t="s">
        <v>3</v>
      </c>
    </row>
    <row r="6" spans="1:6" ht="15.75" x14ac:dyDescent="0.25">
      <c r="A6" s="84" t="s">
        <v>293</v>
      </c>
      <c r="B6" s="85">
        <v>100</v>
      </c>
      <c r="C6" s="85">
        <v>0</v>
      </c>
      <c r="D6" s="86" t="s">
        <v>347</v>
      </c>
      <c r="E6" s="81">
        <v>0</v>
      </c>
      <c r="F6" s="75" t="s">
        <v>6</v>
      </c>
    </row>
    <row r="7" spans="1:6" ht="15.75" x14ac:dyDescent="0.25">
      <c r="A7" s="84" t="s">
        <v>294</v>
      </c>
      <c r="B7" s="85">
        <v>100</v>
      </c>
      <c r="C7" s="85">
        <v>0</v>
      </c>
      <c r="D7" s="86" t="s">
        <v>347</v>
      </c>
      <c r="E7" s="81">
        <v>0</v>
      </c>
      <c r="F7" s="75" t="s">
        <v>6</v>
      </c>
    </row>
    <row r="8" spans="1:6" ht="15.75" x14ac:dyDescent="0.25">
      <c r="A8" s="120" t="s">
        <v>295</v>
      </c>
      <c r="B8" s="85">
        <v>100</v>
      </c>
      <c r="C8" s="85">
        <v>0</v>
      </c>
      <c r="D8" s="86" t="s">
        <v>347</v>
      </c>
      <c r="E8" s="81">
        <v>0</v>
      </c>
      <c r="F8" s="75"/>
    </row>
    <row r="9" spans="1:6" ht="15.75" x14ac:dyDescent="0.25">
      <c r="A9" s="120" t="s">
        <v>353</v>
      </c>
      <c r="B9" s="85">
        <v>100</v>
      </c>
      <c r="C9" s="85">
        <v>0</v>
      </c>
      <c r="D9" s="86" t="s">
        <v>347</v>
      </c>
      <c r="E9" s="81">
        <v>0</v>
      </c>
      <c r="F9" s="75" t="s">
        <v>6</v>
      </c>
    </row>
    <row r="10" spans="1:6" ht="15.75" x14ac:dyDescent="0.25">
      <c r="A10" s="84" t="s">
        <v>354</v>
      </c>
      <c r="B10" s="85">
        <v>100</v>
      </c>
      <c r="C10" s="85">
        <v>0</v>
      </c>
      <c r="D10" s="86" t="s">
        <v>347</v>
      </c>
      <c r="E10" s="81">
        <v>0</v>
      </c>
      <c r="F10" s="75" t="s">
        <v>6</v>
      </c>
    </row>
    <row r="11" spans="1:6" ht="15.75" x14ac:dyDescent="0.25">
      <c r="A11" s="84" t="s">
        <v>355</v>
      </c>
      <c r="B11" s="85">
        <v>200</v>
      </c>
      <c r="C11" s="85">
        <v>0</v>
      </c>
      <c r="D11" s="86" t="s">
        <v>347</v>
      </c>
      <c r="E11" s="81">
        <v>0</v>
      </c>
      <c r="F11" s="75" t="s">
        <v>6</v>
      </c>
    </row>
    <row r="12" spans="1:6" ht="15.75" x14ac:dyDescent="0.25">
      <c r="A12" s="84" t="s">
        <v>356</v>
      </c>
      <c r="B12" s="85">
        <v>100</v>
      </c>
      <c r="C12" s="85">
        <v>0</v>
      </c>
      <c r="D12" s="86" t="s">
        <v>347</v>
      </c>
      <c r="E12" s="81">
        <v>0</v>
      </c>
      <c r="F12" s="75" t="s">
        <v>6</v>
      </c>
    </row>
    <row r="13" spans="1:6" ht="15.75" x14ac:dyDescent="0.25">
      <c r="A13" s="84" t="s">
        <v>357</v>
      </c>
      <c r="B13" s="85">
        <v>100</v>
      </c>
      <c r="C13" s="85">
        <v>0</v>
      </c>
      <c r="D13" s="86" t="s">
        <v>347</v>
      </c>
      <c r="E13" s="81">
        <v>0</v>
      </c>
      <c r="F13" s="75" t="s">
        <v>6</v>
      </c>
    </row>
    <row r="14" spans="1:6" ht="15.75" x14ac:dyDescent="0.25">
      <c r="A14" s="120" t="s">
        <v>358</v>
      </c>
      <c r="B14" s="85">
        <v>250</v>
      </c>
      <c r="C14" s="85">
        <v>0</v>
      </c>
      <c r="D14" s="86" t="s">
        <v>347</v>
      </c>
      <c r="E14" s="81"/>
      <c r="F14" s="75"/>
    </row>
    <row r="15" spans="1:6" ht="15.6" customHeight="1" x14ac:dyDescent="0.25">
      <c r="A15" s="84" t="s">
        <v>359</v>
      </c>
      <c r="B15" s="85">
        <v>100</v>
      </c>
      <c r="C15" s="85">
        <v>0</v>
      </c>
      <c r="D15" s="86" t="s">
        <v>347</v>
      </c>
      <c r="E15" s="81">
        <v>0</v>
      </c>
      <c r="F15" s="75"/>
    </row>
    <row r="16" spans="1:6" ht="15.6" customHeight="1" x14ac:dyDescent="0.25">
      <c r="A16" s="84" t="s">
        <v>381</v>
      </c>
      <c r="B16" s="85">
        <v>50</v>
      </c>
      <c r="C16" s="85">
        <v>0</v>
      </c>
      <c r="D16" s="86" t="s">
        <v>100</v>
      </c>
      <c r="E16" s="81">
        <v>0</v>
      </c>
      <c r="F16" s="75"/>
    </row>
    <row r="17" spans="1:6" ht="15.6" customHeight="1" x14ac:dyDescent="0.25">
      <c r="A17" s="84" t="s">
        <v>382</v>
      </c>
      <c r="B17" s="85">
        <v>100</v>
      </c>
      <c r="C17" s="85">
        <v>0</v>
      </c>
      <c r="D17" s="86" t="s">
        <v>100</v>
      </c>
      <c r="E17" s="81">
        <v>0</v>
      </c>
      <c r="F17" s="75"/>
    </row>
    <row r="18" spans="1:6" ht="15.6" customHeight="1" x14ac:dyDescent="0.25">
      <c r="A18" s="84" t="s">
        <v>382</v>
      </c>
      <c r="B18" s="85">
        <v>100</v>
      </c>
      <c r="C18" s="85">
        <v>0</v>
      </c>
      <c r="D18" s="86" t="s">
        <v>100</v>
      </c>
      <c r="E18" s="81">
        <v>0</v>
      </c>
      <c r="F18" s="75"/>
    </row>
    <row r="19" spans="1:6" ht="15.6" customHeight="1" x14ac:dyDescent="0.25">
      <c r="A19" s="84" t="s">
        <v>292</v>
      </c>
      <c r="B19" s="85">
        <v>800</v>
      </c>
      <c r="C19" s="85">
        <v>0</v>
      </c>
      <c r="D19" s="86" t="s">
        <v>50</v>
      </c>
      <c r="E19" s="81">
        <v>0</v>
      </c>
      <c r="F19" s="75"/>
    </row>
    <row r="20" spans="1:6" ht="15.6" customHeight="1" x14ac:dyDescent="0.25">
      <c r="A20" s="84" t="s">
        <v>360</v>
      </c>
      <c r="B20" s="85">
        <v>900</v>
      </c>
      <c r="C20" s="85">
        <v>0</v>
      </c>
      <c r="D20" s="86" t="s">
        <v>368</v>
      </c>
      <c r="E20" s="81">
        <v>0</v>
      </c>
      <c r="F20" s="75"/>
    </row>
    <row r="21" spans="1:6" ht="15.6" customHeight="1" x14ac:dyDescent="0.25">
      <c r="A21" s="87" t="s">
        <v>383</v>
      </c>
      <c r="B21" s="85">
        <v>500</v>
      </c>
      <c r="C21" s="85">
        <v>0</v>
      </c>
      <c r="D21" s="88" t="s">
        <v>82</v>
      </c>
      <c r="E21" s="81">
        <v>0</v>
      </c>
      <c r="F21" s="75"/>
    </row>
    <row r="22" spans="1:6" ht="15.6" customHeight="1" x14ac:dyDescent="0.25">
      <c r="A22" s="87" t="s">
        <v>361</v>
      </c>
      <c r="B22" s="85">
        <v>50</v>
      </c>
      <c r="C22" s="85">
        <v>0</v>
      </c>
      <c r="D22" s="88" t="s">
        <v>368</v>
      </c>
      <c r="E22" s="81">
        <v>0</v>
      </c>
      <c r="F22" s="75"/>
    </row>
    <row r="23" spans="1:6" ht="15.6" customHeight="1" x14ac:dyDescent="0.25">
      <c r="A23" s="84" t="s">
        <v>361</v>
      </c>
      <c r="B23" s="85">
        <v>50</v>
      </c>
      <c r="C23" s="85">
        <v>0</v>
      </c>
      <c r="D23" s="86" t="s">
        <v>368</v>
      </c>
      <c r="E23" s="81">
        <v>0</v>
      </c>
      <c r="F23" s="75"/>
    </row>
    <row r="24" spans="1:6" ht="15.6" customHeight="1" x14ac:dyDescent="0.25">
      <c r="A24" s="84" t="s">
        <v>362</v>
      </c>
      <c r="B24" s="85">
        <v>50</v>
      </c>
      <c r="C24" s="85">
        <v>0</v>
      </c>
      <c r="D24" s="86" t="s">
        <v>368</v>
      </c>
      <c r="E24" s="81">
        <v>0</v>
      </c>
      <c r="F24" s="75"/>
    </row>
    <row r="25" spans="1:6" ht="15.6" customHeight="1" x14ac:dyDescent="0.25">
      <c r="A25" s="84" t="s">
        <v>362</v>
      </c>
      <c r="B25" s="85">
        <v>50</v>
      </c>
      <c r="C25" s="85">
        <v>0</v>
      </c>
      <c r="D25" s="86" t="s">
        <v>368</v>
      </c>
      <c r="E25" s="81">
        <v>0</v>
      </c>
      <c r="F25" s="75"/>
    </row>
    <row r="26" spans="1:6" ht="15.6" customHeight="1" x14ac:dyDescent="0.25">
      <c r="A26" s="84" t="s">
        <v>384</v>
      </c>
      <c r="B26" s="85">
        <v>25</v>
      </c>
      <c r="C26" s="85">
        <v>0</v>
      </c>
      <c r="D26" s="86" t="s">
        <v>100</v>
      </c>
      <c r="E26" s="81">
        <v>0</v>
      </c>
      <c r="F26" s="75"/>
    </row>
    <row r="27" spans="1:6" ht="15.6" customHeight="1" x14ac:dyDescent="0.25">
      <c r="A27" s="130" t="s">
        <v>416</v>
      </c>
      <c r="B27" s="85">
        <v>50</v>
      </c>
      <c r="C27" s="85">
        <v>0</v>
      </c>
      <c r="D27" s="131" t="s">
        <v>186</v>
      </c>
      <c r="E27" s="81">
        <v>0</v>
      </c>
      <c r="F27" s="75"/>
    </row>
    <row r="28" spans="1:6" ht="15.6" customHeight="1" x14ac:dyDescent="0.25">
      <c r="A28" s="87" t="s">
        <v>363</v>
      </c>
      <c r="B28" s="85">
        <v>50</v>
      </c>
      <c r="C28" s="85">
        <v>0</v>
      </c>
      <c r="D28" s="86" t="s">
        <v>369</v>
      </c>
      <c r="E28" s="81">
        <v>0</v>
      </c>
      <c r="F28" s="75"/>
    </row>
    <row r="29" spans="1:6" ht="15.6" customHeight="1" x14ac:dyDescent="0.25">
      <c r="A29" s="84" t="s">
        <v>363</v>
      </c>
      <c r="B29" s="85">
        <v>50</v>
      </c>
      <c r="C29" s="85">
        <v>0</v>
      </c>
      <c r="D29" s="86" t="s">
        <v>369</v>
      </c>
      <c r="E29" s="81">
        <v>0</v>
      </c>
      <c r="F29" s="75"/>
    </row>
    <row r="30" spans="1:6" ht="15.6" customHeight="1" x14ac:dyDescent="0.25">
      <c r="A30" s="84" t="s">
        <v>385</v>
      </c>
      <c r="B30" s="85">
        <v>49</v>
      </c>
      <c r="C30" s="85">
        <v>0</v>
      </c>
      <c r="D30" s="86" t="s">
        <v>183</v>
      </c>
      <c r="E30" s="81">
        <v>0</v>
      </c>
      <c r="F30" s="75"/>
    </row>
    <row r="31" spans="1:6" ht="15.6" customHeight="1" x14ac:dyDescent="0.25">
      <c r="A31" s="84" t="s">
        <v>386</v>
      </c>
      <c r="B31" s="85">
        <v>75</v>
      </c>
      <c r="C31" s="85">
        <v>0</v>
      </c>
      <c r="D31" s="86" t="s">
        <v>183</v>
      </c>
      <c r="E31" s="81">
        <v>0</v>
      </c>
      <c r="F31" s="75"/>
    </row>
    <row r="32" spans="1:6" ht="15.6" customHeight="1" x14ac:dyDescent="0.25">
      <c r="A32" s="84" t="s">
        <v>364</v>
      </c>
      <c r="B32" s="85">
        <v>20</v>
      </c>
      <c r="C32" s="85">
        <v>0</v>
      </c>
      <c r="D32" s="86" t="s">
        <v>183</v>
      </c>
      <c r="E32" s="81">
        <v>0</v>
      </c>
      <c r="F32" s="75"/>
    </row>
    <row r="33" spans="1:6" ht="15.6" customHeight="1" x14ac:dyDescent="0.25">
      <c r="A33" s="84" t="s">
        <v>387</v>
      </c>
      <c r="B33" s="85">
        <v>150</v>
      </c>
      <c r="C33" s="85">
        <v>0</v>
      </c>
      <c r="D33" s="86" t="s">
        <v>183</v>
      </c>
      <c r="E33" s="81">
        <v>0</v>
      </c>
      <c r="F33" s="75"/>
    </row>
    <row r="34" spans="1:6" ht="15.6" customHeight="1" x14ac:dyDescent="0.25">
      <c r="A34" s="84" t="s">
        <v>388</v>
      </c>
      <c r="B34" s="85">
        <v>100</v>
      </c>
      <c r="C34" s="85">
        <v>0</v>
      </c>
      <c r="D34" s="86" t="s">
        <v>183</v>
      </c>
      <c r="E34" s="81">
        <v>0</v>
      </c>
      <c r="F34" s="75"/>
    </row>
    <row r="35" spans="1:6" ht="15.6" customHeight="1" x14ac:dyDescent="0.25">
      <c r="A35" s="129" t="s">
        <v>417</v>
      </c>
      <c r="B35" s="85">
        <v>265</v>
      </c>
      <c r="C35" s="85">
        <v>0</v>
      </c>
      <c r="D35" s="131" t="s">
        <v>183</v>
      </c>
      <c r="E35" s="81">
        <v>0</v>
      </c>
      <c r="F35" s="75"/>
    </row>
    <row r="36" spans="1:6" ht="15.6" customHeight="1" x14ac:dyDescent="0.25">
      <c r="A36" s="84" t="s">
        <v>389</v>
      </c>
      <c r="B36" s="85">
        <v>35</v>
      </c>
      <c r="C36" s="85">
        <v>0</v>
      </c>
      <c r="D36" s="86" t="s">
        <v>390</v>
      </c>
      <c r="E36" s="81">
        <v>0</v>
      </c>
      <c r="F36" s="75"/>
    </row>
    <row r="37" spans="1:6" ht="15.6" customHeight="1" x14ac:dyDescent="0.25">
      <c r="A37" s="84" t="s">
        <v>365</v>
      </c>
      <c r="B37" s="85">
        <v>200</v>
      </c>
      <c r="C37" s="85">
        <v>0</v>
      </c>
      <c r="D37" s="86" t="s">
        <v>277</v>
      </c>
      <c r="E37" s="81">
        <v>0</v>
      </c>
      <c r="F37" s="75"/>
    </row>
    <row r="38" spans="1:6" ht="15.6" customHeight="1" x14ac:dyDescent="0.25">
      <c r="A38" s="84" t="s">
        <v>366</v>
      </c>
      <c r="B38" s="85">
        <v>150</v>
      </c>
      <c r="C38" s="85">
        <v>0</v>
      </c>
      <c r="D38" s="86" t="s">
        <v>277</v>
      </c>
      <c r="E38" s="81">
        <v>0</v>
      </c>
      <c r="F38" s="75"/>
    </row>
    <row r="39" spans="1:6" ht="15.6" customHeight="1" x14ac:dyDescent="0.25">
      <c r="A39" s="84" t="s">
        <v>367</v>
      </c>
      <c r="B39" s="85">
        <v>120</v>
      </c>
      <c r="C39" s="85">
        <v>0</v>
      </c>
      <c r="D39" s="86" t="s">
        <v>277</v>
      </c>
      <c r="E39" s="81">
        <v>0</v>
      </c>
      <c r="F39" s="75"/>
    </row>
    <row r="40" spans="1:6" ht="15.6" customHeight="1" x14ac:dyDescent="0.25">
      <c r="A40" s="121" t="s">
        <v>392</v>
      </c>
      <c r="B40" s="85">
        <v>50</v>
      </c>
      <c r="C40" s="85">
        <v>0</v>
      </c>
      <c r="D40" s="122" t="s">
        <v>347</v>
      </c>
      <c r="E40" s="81">
        <v>0</v>
      </c>
      <c r="F40" s="75"/>
    </row>
    <row r="41" spans="1:6" ht="15.6" customHeight="1" x14ac:dyDescent="0.25">
      <c r="A41" s="121" t="s">
        <v>393</v>
      </c>
      <c r="B41" s="85">
        <v>50</v>
      </c>
      <c r="C41" s="85">
        <v>0</v>
      </c>
      <c r="D41" s="122" t="s">
        <v>347</v>
      </c>
      <c r="E41" s="81">
        <v>0</v>
      </c>
      <c r="F41" s="75"/>
    </row>
    <row r="42" spans="1:6" ht="15.6" customHeight="1" thickBot="1" x14ac:dyDescent="0.3">
      <c r="A42" s="132" t="s">
        <v>418</v>
      </c>
      <c r="B42" s="106">
        <f>15*15</f>
        <v>225</v>
      </c>
      <c r="C42" s="106">
        <v>0</v>
      </c>
      <c r="D42" s="119" t="s">
        <v>100</v>
      </c>
      <c r="E42" s="82">
        <v>0</v>
      </c>
      <c r="F42" s="77"/>
    </row>
    <row r="43" spans="1:6" ht="15" customHeight="1" thickBot="1" x14ac:dyDescent="0.3">
      <c r="A43" s="89"/>
      <c r="B43" s="90">
        <f>SUM(B6:B42)</f>
        <v>5564</v>
      </c>
      <c r="D43" s="89"/>
      <c r="E43" s="191">
        <f>4376+130</f>
        <v>4506</v>
      </c>
      <c r="F43" s="62" t="s">
        <v>547</v>
      </c>
    </row>
    <row r="45" spans="1:6" ht="15" customHeight="1" x14ac:dyDescent="0.25">
      <c r="A45" t="s">
        <v>391</v>
      </c>
    </row>
  </sheetData>
  <printOptions horizontalCentered="1" gridLines="1"/>
  <pageMargins left="0.7" right="0.7" top="0.75" bottom="0.75" header="0" footer="0"/>
  <pageSetup fitToWidth="0" pageOrder="overThenDown" orientation="portrait" cellComments="atEn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G1007"/>
  <sheetViews>
    <sheetView zoomScale="90" zoomScaleNormal="90" workbookViewId="0">
      <selection sqref="A1:C1"/>
    </sheetView>
  </sheetViews>
  <sheetFormatPr defaultColWidth="14.42578125" defaultRowHeight="15" customHeight="1" x14ac:dyDescent="0.25"/>
  <cols>
    <col min="1" max="1" width="8.140625" customWidth="1"/>
    <col min="2" max="2" width="39" customWidth="1"/>
    <col min="3" max="3" width="29.140625" customWidth="1"/>
    <col min="4" max="4" width="15.7109375" style="58" customWidth="1"/>
    <col min="5" max="5" width="17.140625" customWidth="1"/>
    <col min="6" max="6" width="16.7109375" customWidth="1"/>
    <col min="7" max="7" width="30.85546875" customWidth="1"/>
  </cols>
  <sheetData>
    <row r="1" spans="1:7" ht="18.75" x14ac:dyDescent="0.3">
      <c r="A1" s="217" t="s">
        <v>193</v>
      </c>
      <c r="B1" s="195"/>
      <c r="C1" s="195"/>
      <c r="D1" s="20"/>
      <c r="E1" s="20"/>
      <c r="F1" s="28"/>
    </row>
    <row r="2" spans="1:7" x14ac:dyDescent="0.25">
      <c r="A2" s="20"/>
      <c r="B2" s="11"/>
      <c r="C2" s="11"/>
      <c r="D2" s="20"/>
      <c r="E2" s="20"/>
      <c r="F2" s="28"/>
    </row>
    <row r="3" spans="1:7" x14ac:dyDescent="0.25">
      <c r="A3" s="20"/>
      <c r="B3" s="11"/>
      <c r="C3" s="11"/>
      <c r="D3" s="20"/>
      <c r="E3" s="20"/>
      <c r="F3" s="28"/>
    </row>
    <row r="4" spans="1:7" x14ac:dyDescent="0.25">
      <c r="A4" s="46" t="s">
        <v>185</v>
      </c>
      <c r="B4" s="47" t="s">
        <v>194</v>
      </c>
      <c r="C4" s="47" t="s">
        <v>195</v>
      </c>
      <c r="D4" s="48" t="s">
        <v>196</v>
      </c>
      <c r="E4" s="48" t="s">
        <v>197</v>
      </c>
      <c r="F4" s="48" t="s">
        <v>198</v>
      </c>
      <c r="G4" s="49" t="s">
        <v>3</v>
      </c>
    </row>
    <row r="5" spans="1:7" ht="15" customHeight="1" x14ac:dyDescent="0.25">
      <c r="A5" s="20">
        <v>1</v>
      </c>
      <c r="B5" s="11" t="s">
        <v>199</v>
      </c>
      <c r="C5" s="11" t="s">
        <v>200</v>
      </c>
      <c r="D5" s="20" t="s">
        <v>342</v>
      </c>
      <c r="E5" s="20" t="s">
        <v>47</v>
      </c>
      <c r="F5" s="21">
        <v>30</v>
      </c>
      <c r="G5" s="65"/>
    </row>
    <row r="6" spans="1:7" ht="15" customHeight="1" x14ac:dyDescent="0.25">
      <c r="A6" s="20">
        <f t="shared" ref="A6:A30" si="0">A5+1</f>
        <v>2</v>
      </c>
      <c r="B6" s="11" t="s">
        <v>201</v>
      </c>
      <c r="C6" s="11" t="s">
        <v>202</v>
      </c>
      <c r="D6" s="20" t="s">
        <v>184</v>
      </c>
      <c r="E6" s="20" t="s">
        <v>47</v>
      </c>
      <c r="F6" s="21">
        <v>20</v>
      </c>
      <c r="G6" s="65"/>
    </row>
    <row r="7" spans="1:7" ht="15" customHeight="1" x14ac:dyDescent="0.25">
      <c r="A7" s="20">
        <f t="shared" si="0"/>
        <v>3</v>
      </c>
      <c r="B7" s="11" t="s">
        <v>203</v>
      </c>
      <c r="C7" s="11" t="s">
        <v>204</v>
      </c>
      <c r="D7" s="20" t="s">
        <v>6</v>
      </c>
      <c r="E7" s="20" t="s">
        <v>64</v>
      </c>
      <c r="F7" s="21">
        <v>0</v>
      </c>
      <c r="G7" s="65"/>
    </row>
    <row r="8" spans="1:7" ht="15" customHeight="1" x14ac:dyDescent="0.25">
      <c r="A8" s="20">
        <f t="shared" si="0"/>
        <v>4</v>
      </c>
      <c r="B8" s="11" t="s">
        <v>205</v>
      </c>
      <c r="C8" s="11" t="s">
        <v>206</v>
      </c>
      <c r="D8" s="20" t="s">
        <v>343</v>
      </c>
      <c r="E8" s="20" t="s">
        <v>64</v>
      </c>
      <c r="F8" s="21">
        <v>0</v>
      </c>
      <c r="G8" s="65"/>
    </row>
    <row r="9" spans="1:7" ht="15" customHeight="1" x14ac:dyDescent="0.25">
      <c r="A9" s="20">
        <f t="shared" si="0"/>
        <v>5</v>
      </c>
      <c r="B9" s="11" t="s">
        <v>207</v>
      </c>
      <c r="C9" s="11" t="s">
        <v>208</v>
      </c>
      <c r="D9" s="20" t="s">
        <v>333</v>
      </c>
      <c r="E9" s="20" t="s">
        <v>47</v>
      </c>
      <c r="F9" s="21">
        <v>40</v>
      </c>
      <c r="G9" s="66" t="s">
        <v>6</v>
      </c>
    </row>
    <row r="10" spans="1:7" ht="15" customHeight="1" x14ac:dyDescent="0.25">
      <c r="A10" s="20">
        <f t="shared" si="0"/>
        <v>6</v>
      </c>
      <c r="B10" s="11" t="s">
        <v>209</v>
      </c>
      <c r="C10" s="11" t="s">
        <v>210</v>
      </c>
      <c r="D10" s="20" t="s">
        <v>183</v>
      </c>
      <c r="E10" s="20" t="s">
        <v>64</v>
      </c>
      <c r="F10" s="21">
        <v>0</v>
      </c>
      <c r="G10" s="65"/>
    </row>
    <row r="11" spans="1:7" ht="15" customHeight="1" x14ac:dyDescent="0.25">
      <c r="A11" s="20">
        <f t="shared" si="0"/>
        <v>7</v>
      </c>
      <c r="B11" s="11" t="s">
        <v>211</v>
      </c>
      <c r="C11" s="11" t="s">
        <v>212</v>
      </c>
      <c r="D11" s="20" t="s">
        <v>6</v>
      </c>
      <c r="E11" s="20" t="s">
        <v>64</v>
      </c>
      <c r="F11" s="21">
        <v>0</v>
      </c>
      <c r="G11" s="65"/>
    </row>
    <row r="12" spans="1:7" ht="15" customHeight="1" x14ac:dyDescent="0.25">
      <c r="A12" s="20">
        <f t="shared" si="0"/>
        <v>8</v>
      </c>
      <c r="B12" s="11" t="s">
        <v>213</v>
      </c>
      <c r="C12" s="11" t="s">
        <v>214</v>
      </c>
      <c r="D12" s="20" t="s">
        <v>6</v>
      </c>
      <c r="E12" s="20" t="s">
        <v>64</v>
      </c>
      <c r="F12" s="21">
        <v>0</v>
      </c>
      <c r="G12" s="65"/>
    </row>
    <row r="13" spans="1:7" ht="15" customHeight="1" x14ac:dyDescent="0.25">
      <c r="A13" s="20">
        <f t="shared" si="0"/>
        <v>9</v>
      </c>
      <c r="B13" s="11" t="s">
        <v>215</v>
      </c>
      <c r="C13" s="11" t="s">
        <v>216</v>
      </c>
      <c r="D13" s="20" t="s">
        <v>182</v>
      </c>
      <c r="E13" s="20" t="s">
        <v>64</v>
      </c>
      <c r="F13" s="21">
        <v>0</v>
      </c>
      <c r="G13" s="65"/>
    </row>
    <row r="14" spans="1:7" ht="15" customHeight="1" x14ac:dyDescent="0.25">
      <c r="A14" s="20">
        <f t="shared" si="0"/>
        <v>10</v>
      </c>
      <c r="B14" s="11" t="s">
        <v>217</v>
      </c>
      <c r="C14" s="11" t="s">
        <v>218</v>
      </c>
      <c r="D14" s="20" t="s">
        <v>6</v>
      </c>
      <c r="E14" s="20" t="s">
        <v>64</v>
      </c>
      <c r="F14" s="21">
        <v>0</v>
      </c>
      <c r="G14" s="65"/>
    </row>
    <row r="15" spans="1:7" ht="15" customHeight="1" x14ac:dyDescent="0.25">
      <c r="A15" s="20">
        <f t="shared" si="0"/>
        <v>11</v>
      </c>
      <c r="B15" s="11" t="s">
        <v>219</v>
      </c>
      <c r="C15" s="11" t="s">
        <v>220</v>
      </c>
      <c r="D15" s="20" t="s">
        <v>184</v>
      </c>
      <c r="E15" s="20" t="s">
        <v>47</v>
      </c>
      <c r="F15" s="21">
        <v>0</v>
      </c>
      <c r="G15" s="65" t="s">
        <v>394</v>
      </c>
    </row>
    <row r="16" spans="1:7" ht="15" customHeight="1" x14ac:dyDescent="0.25">
      <c r="A16" s="20">
        <f t="shared" si="0"/>
        <v>12</v>
      </c>
      <c r="B16" s="11" t="s">
        <v>221</v>
      </c>
      <c r="C16" s="11" t="s">
        <v>222</v>
      </c>
      <c r="D16" s="20" t="s">
        <v>6</v>
      </c>
      <c r="E16" s="20" t="s">
        <v>64</v>
      </c>
      <c r="F16" s="21">
        <v>0</v>
      </c>
      <c r="G16" s="65"/>
    </row>
    <row r="17" spans="1:7" ht="15" customHeight="1" x14ac:dyDescent="0.25">
      <c r="A17" s="20">
        <f t="shared" si="0"/>
        <v>13</v>
      </c>
      <c r="B17" s="11" t="s">
        <v>223</v>
      </c>
      <c r="C17" s="11" t="s">
        <v>224</v>
      </c>
      <c r="D17" s="20" t="s">
        <v>333</v>
      </c>
      <c r="E17" s="20" t="s">
        <v>47</v>
      </c>
      <c r="F17" s="21">
        <v>20</v>
      </c>
      <c r="G17" s="65"/>
    </row>
    <row r="18" spans="1:7" ht="15" customHeight="1" x14ac:dyDescent="0.25">
      <c r="A18" s="20">
        <f t="shared" si="0"/>
        <v>14</v>
      </c>
      <c r="B18" s="11" t="s">
        <v>225</v>
      </c>
      <c r="C18" s="11" t="s">
        <v>226</v>
      </c>
      <c r="D18" s="20" t="s">
        <v>6</v>
      </c>
      <c r="E18" s="20" t="s">
        <v>64</v>
      </c>
      <c r="F18" s="21">
        <v>0</v>
      </c>
      <c r="G18" s="66" t="s">
        <v>6</v>
      </c>
    </row>
    <row r="19" spans="1:7" ht="15" customHeight="1" x14ac:dyDescent="0.25">
      <c r="A19" s="20">
        <f t="shared" si="0"/>
        <v>15</v>
      </c>
      <c r="B19" s="11" t="s">
        <v>227</v>
      </c>
      <c r="C19" s="11" t="s">
        <v>228</v>
      </c>
      <c r="D19" s="20" t="s">
        <v>6</v>
      </c>
      <c r="E19" s="20" t="s">
        <v>64</v>
      </c>
      <c r="F19" s="21">
        <v>0</v>
      </c>
      <c r="G19" s="65"/>
    </row>
    <row r="20" spans="1:7" ht="15" customHeight="1" x14ac:dyDescent="0.25">
      <c r="A20" s="20">
        <f t="shared" si="0"/>
        <v>16</v>
      </c>
      <c r="B20" s="11" t="s">
        <v>229</v>
      </c>
      <c r="C20" s="11" t="s">
        <v>230</v>
      </c>
      <c r="D20" s="20" t="s">
        <v>343</v>
      </c>
      <c r="E20" s="20" t="s">
        <v>64</v>
      </c>
      <c r="F20" s="21">
        <v>0</v>
      </c>
      <c r="G20" s="65"/>
    </row>
    <row r="21" spans="1:7" ht="15" customHeight="1" x14ac:dyDescent="0.25">
      <c r="A21" s="20">
        <f t="shared" si="0"/>
        <v>17</v>
      </c>
      <c r="B21" s="11" t="s">
        <v>231</v>
      </c>
      <c r="C21" s="11" t="s">
        <v>232</v>
      </c>
      <c r="D21" s="20" t="s">
        <v>6</v>
      </c>
      <c r="E21" s="20" t="s">
        <v>64</v>
      </c>
      <c r="F21" s="21">
        <v>0</v>
      </c>
      <c r="G21" s="65"/>
    </row>
    <row r="22" spans="1:7" ht="15" customHeight="1" x14ac:dyDescent="0.25">
      <c r="A22" s="20">
        <f t="shared" si="0"/>
        <v>18</v>
      </c>
      <c r="B22" s="11" t="s">
        <v>233</v>
      </c>
      <c r="C22" s="11" t="s">
        <v>234</v>
      </c>
      <c r="D22" s="20" t="s">
        <v>6</v>
      </c>
      <c r="E22" s="20" t="s">
        <v>64</v>
      </c>
      <c r="F22" s="21">
        <v>0</v>
      </c>
      <c r="G22" s="65"/>
    </row>
    <row r="23" spans="1:7" ht="15" customHeight="1" x14ac:dyDescent="0.25">
      <c r="A23" s="20">
        <f t="shared" si="0"/>
        <v>19</v>
      </c>
      <c r="B23" s="11" t="s">
        <v>235</v>
      </c>
      <c r="C23" s="11" t="s">
        <v>236</v>
      </c>
      <c r="D23" s="20" t="s">
        <v>6</v>
      </c>
      <c r="E23" s="20" t="s">
        <v>64</v>
      </c>
      <c r="F23" s="21">
        <v>0</v>
      </c>
      <c r="G23" s="65"/>
    </row>
    <row r="24" spans="1:7" ht="15" customHeight="1" x14ac:dyDescent="0.25">
      <c r="A24" s="20">
        <f t="shared" si="0"/>
        <v>20</v>
      </c>
      <c r="B24" s="11" t="s">
        <v>237</v>
      </c>
      <c r="C24" s="11" t="s">
        <v>186</v>
      </c>
      <c r="D24" s="20" t="s">
        <v>6</v>
      </c>
      <c r="E24" s="20" t="s">
        <v>64</v>
      </c>
      <c r="F24" s="21">
        <v>0</v>
      </c>
      <c r="G24" s="65"/>
    </row>
    <row r="25" spans="1:7" ht="15" customHeight="1" x14ac:dyDescent="0.25">
      <c r="A25" s="20">
        <f t="shared" si="0"/>
        <v>21</v>
      </c>
      <c r="B25" s="11" t="s">
        <v>238</v>
      </c>
      <c r="C25" s="11" t="s">
        <v>239</v>
      </c>
      <c r="D25" s="20" t="s">
        <v>6</v>
      </c>
      <c r="E25" s="20" t="s">
        <v>64</v>
      </c>
      <c r="F25" s="21">
        <v>0</v>
      </c>
      <c r="G25" s="65"/>
    </row>
    <row r="26" spans="1:7" ht="15" customHeight="1" x14ac:dyDescent="0.25">
      <c r="A26" s="20">
        <f t="shared" si="0"/>
        <v>22</v>
      </c>
      <c r="B26" s="11" t="s">
        <v>240</v>
      </c>
      <c r="C26" s="11" t="s">
        <v>241</v>
      </c>
      <c r="D26" s="20" t="s">
        <v>344</v>
      </c>
      <c r="E26" s="20" t="s">
        <v>64</v>
      </c>
      <c r="F26" s="21">
        <v>0</v>
      </c>
      <c r="G26" s="65"/>
    </row>
    <row r="27" spans="1:7" ht="15" customHeight="1" x14ac:dyDescent="0.25">
      <c r="A27" s="20">
        <f t="shared" si="0"/>
        <v>23</v>
      </c>
      <c r="B27" s="11" t="s">
        <v>273</v>
      </c>
      <c r="C27" s="11" t="s">
        <v>186</v>
      </c>
      <c r="D27" s="20" t="s">
        <v>6</v>
      </c>
      <c r="E27" s="20" t="s">
        <v>64</v>
      </c>
      <c r="F27" s="21">
        <v>0</v>
      </c>
      <c r="G27" s="65"/>
    </row>
    <row r="28" spans="1:7" ht="15" customHeight="1" x14ac:dyDescent="0.25">
      <c r="A28" s="20">
        <f t="shared" si="0"/>
        <v>24</v>
      </c>
      <c r="B28" s="11" t="s">
        <v>242</v>
      </c>
      <c r="C28" s="11" t="s">
        <v>243</v>
      </c>
      <c r="D28" s="20" t="s">
        <v>6</v>
      </c>
      <c r="E28" s="20" t="s">
        <v>64</v>
      </c>
      <c r="F28" s="21">
        <v>0</v>
      </c>
      <c r="G28" s="65"/>
    </row>
    <row r="29" spans="1:7" ht="15" customHeight="1" x14ac:dyDescent="0.25">
      <c r="A29" s="20">
        <f t="shared" si="0"/>
        <v>25</v>
      </c>
      <c r="B29" s="60" t="s">
        <v>377</v>
      </c>
      <c r="C29" s="11" t="s">
        <v>375</v>
      </c>
      <c r="D29" s="105" t="s">
        <v>376</v>
      </c>
      <c r="E29" s="20" t="s">
        <v>47</v>
      </c>
      <c r="F29" s="21">
        <v>20</v>
      </c>
      <c r="G29" s="65"/>
    </row>
    <row r="30" spans="1:7" ht="15" customHeight="1" x14ac:dyDescent="0.25">
      <c r="A30" s="57">
        <f t="shared" si="0"/>
        <v>26</v>
      </c>
      <c r="B30" s="40" t="s">
        <v>244</v>
      </c>
      <c r="C30" s="40" t="s">
        <v>245</v>
      </c>
      <c r="D30" s="57" t="s">
        <v>6</v>
      </c>
      <c r="E30" s="57" t="s">
        <v>64</v>
      </c>
      <c r="F30" s="24">
        <v>0</v>
      </c>
      <c r="G30" s="67"/>
    </row>
    <row r="31" spans="1:7" x14ac:dyDescent="0.25">
      <c r="A31" s="20"/>
      <c r="B31" s="11"/>
      <c r="C31" s="11"/>
      <c r="D31" s="20"/>
      <c r="E31" s="20" t="s">
        <v>187</v>
      </c>
      <c r="F31" s="21">
        <f>SUM(F5:F30)</f>
        <v>130</v>
      </c>
      <c r="G31" s="65"/>
    </row>
    <row r="32" spans="1:7" x14ac:dyDescent="0.25">
      <c r="A32" s="39"/>
      <c r="B32" s="39"/>
      <c r="C32" s="39"/>
      <c r="D32" s="20"/>
      <c r="E32" s="20"/>
      <c r="F32" s="28"/>
    </row>
    <row r="33" spans="1:6" x14ac:dyDescent="0.25">
      <c r="A33" s="218" t="s">
        <v>246</v>
      </c>
      <c r="B33" s="195"/>
      <c r="C33" s="195"/>
      <c r="D33" s="20"/>
      <c r="E33" s="20"/>
      <c r="F33" s="28"/>
    </row>
    <row r="34" spans="1:6" x14ac:dyDescent="0.25">
      <c r="A34" s="218" t="s">
        <v>247</v>
      </c>
      <c r="B34" s="195"/>
      <c r="C34" s="195"/>
      <c r="D34" s="195"/>
      <c r="E34" s="195"/>
      <c r="F34" s="28"/>
    </row>
    <row r="35" spans="1:6" x14ac:dyDescent="0.25">
      <c r="A35" s="2" t="s">
        <v>248</v>
      </c>
      <c r="E35" s="28"/>
      <c r="F35" s="28"/>
    </row>
    <row r="36" spans="1:6" x14ac:dyDescent="0.25">
      <c r="E36" s="28"/>
      <c r="F36" s="28"/>
    </row>
    <row r="37" spans="1:6" x14ac:dyDescent="0.25">
      <c r="E37" s="28"/>
      <c r="F37" s="28"/>
    </row>
    <row r="38" spans="1:6" x14ac:dyDescent="0.25">
      <c r="E38" s="28"/>
      <c r="F38" s="28"/>
    </row>
    <row r="39" spans="1:6" x14ac:dyDescent="0.25">
      <c r="E39" s="28"/>
      <c r="F39" s="28"/>
    </row>
    <row r="40" spans="1:6" x14ac:dyDescent="0.25">
      <c r="E40" s="28"/>
      <c r="F40" s="28"/>
    </row>
    <row r="41" spans="1:6" x14ac:dyDescent="0.25">
      <c r="E41" s="28"/>
      <c r="F41" s="28"/>
    </row>
    <row r="42" spans="1:6" x14ac:dyDescent="0.25">
      <c r="E42" s="28"/>
      <c r="F42" s="28"/>
    </row>
    <row r="43" spans="1:6" x14ac:dyDescent="0.25">
      <c r="A43" s="28"/>
      <c r="E43" s="28"/>
      <c r="F43" s="28"/>
    </row>
    <row r="44" spans="1:6" x14ac:dyDescent="0.25">
      <c r="A44" s="28"/>
      <c r="E44" s="28"/>
      <c r="F44" s="28"/>
    </row>
    <row r="45" spans="1:6" x14ac:dyDescent="0.25">
      <c r="A45" s="28"/>
      <c r="E45" s="28"/>
      <c r="F45" s="28"/>
    </row>
    <row r="46" spans="1:6" x14ac:dyDescent="0.25">
      <c r="A46" s="28"/>
      <c r="E46" s="28"/>
      <c r="F46" s="28"/>
    </row>
    <row r="47" spans="1:6" x14ac:dyDescent="0.25">
      <c r="A47" s="28"/>
      <c r="E47" s="28"/>
      <c r="F47" s="28"/>
    </row>
    <row r="48" spans="1:6" x14ac:dyDescent="0.25">
      <c r="E48" s="28"/>
      <c r="F48" s="28"/>
    </row>
    <row r="49" spans="5:6" x14ac:dyDescent="0.25">
      <c r="E49" s="28"/>
      <c r="F49" s="28"/>
    </row>
    <row r="50" spans="5:6" x14ac:dyDescent="0.25">
      <c r="E50" s="28"/>
      <c r="F50" s="28"/>
    </row>
    <row r="51" spans="5:6" x14ac:dyDescent="0.25">
      <c r="E51" s="28"/>
      <c r="F51" s="28"/>
    </row>
    <row r="52" spans="5:6" x14ac:dyDescent="0.25">
      <c r="E52" s="28"/>
      <c r="F52" s="28"/>
    </row>
    <row r="53" spans="5:6" x14ac:dyDescent="0.25">
      <c r="E53" s="28"/>
      <c r="F53" s="28"/>
    </row>
    <row r="54" spans="5:6" x14ac:dyDescent="0.25">
      <c r="E54" s="28"/>
      <c r="F54" s="28"/>
    </row>
    <row r="55" spans="5:6" x14ac:dyDescent="0.25">
      <c r="E55" s="28"/>
      <c r="F55" s="28"/>
    </row>
    <row r="56" spans="5:6" x14ac:dyDescent="0.25">
      <c r="E56" s="28"/>
      <c r="F56" s="28"/>
    </row>
    <row r="57" spans="5:6" x14ac:dyDescent="0.25">
      <c r="E57" s="28"/>
      <c r="F57" s="28"/>
    </row>
    <row r="58" spans="5:6" x14ac:dyDescent="0.25">
      <c r="E58" s="28"/>
      <c r="F58" s="28"/>
    </row>
    <row r="59" spans="5:6" x14ac:dyDescent="0.25">
      <c r="E59" s="28"/>
      <c r="F59" s="28"/>
    </row>
    <row r="60" spans="5:6" x14ac:dyDescent="0.25">
      <c r="E60" s="28"/>
      <c r="F60" s="28"/>
    </row>
    <row r="61" spans="5:6" x14ac:dyDescent="0.25">
      <c r="E61" s="28"/>
      <c r="F61" s="28"/>
    </row>
    <row r="62" spans="5:6" x14ac:dyDescent="0.25">
      <c r="E62" s="28"/>
      <c r="F62" s="28"/>
    </row>
    <row r="63" spans="5:6" x14ac:dyDescent="0.25">
      <c r="E63" s="28"/>
      <c r="F63" s="28"/>
    </row>
    <row r="64" spans="5:6" x14ac:dyDescent="0.25">
      <c r="E64" s="28"/>
      <c r="F64" s="28"/>
    </row>
    <row r="65" spans="5:6" x14ac:dyDescent="0.25">
      <c r="E65" s="28"/>
      <c r="F65" s="28"/>
    </row>
    <row r="66" spans="5:6" x14ac:dyDescent="0.25">
      <c r="E66" s="28"/>
      <c r="F66" s="28"/>
    </row>
    <row r="67" spans="5:6" x14ac:dyDescent="0.25">
      <c r="E67" s="28"/>
      <c r="F67" s="28"/>
    </row>
    <row r="68" spans="5:6" x14ac:dyDescent="0.25">
      <c r="E68" s="28"/>
      <c r="F68" s="28"/>
    </row>
    <row r="69" spans="5:6" x14ac:dyDescent="0.25">
      <c r="E69" s="28"/>
      <c r="F69" s="28"/>
    </row>
    <row r="70" spans="5:6" x14ac:dyDescent="0.25">
      <c r="E70" s="28"/>
      <c r="F70" s="28"/>
    </row>
    <row r="71" spans="5:6" x14ac:dyDescent="0.25">
      <c r="E71" s="28"/>
      <c r="F71" s="28"/>
    </row>
    <row r="72" spans="5:6" x14ac:dyDescent="0.25">
      <c r="E72" s="28"/>
      <c r="F72" s="28"/>
    </row>
    <row r="73" spans="5:6" x14ac:dyDescent="0.25">
      <c r="E73" s="28"/>
      <c r="F73" s="28"/>
    </row>
    <row r="74" spans="5:6" x14ac:dyDescent="0.25">
      <c r="E74" s="28"/>
      <c r="F74" s="28"/>
    </row>
    <row r="75" spans="5:6" x14ac:dyDescent="0.25">
      <c r="E75" s="28"/>
      <c r="F75" s="28"/>
    </row>
    <row r="76" spans="5:6" x14ac:dyDescent="0.25">
      <c r="E76" s="28"/>
      <c r="F76" s="28"/>
    </row>
    <row r="77" spans="5:6" x14ac:dyDescent="0.25">
      <c r="E77" s="28"/>
      <c r="F77" s="28"/>
    </row>
    <row r="78" spans="5:6" x14ac:dyDescent="0.25">
      <c r="E78" s="28"/>
      <c r="F78" s="28"/>
    </row>
    <row r="79" spans="5:6" x14ac:dyDescent="0.25">
      <c r="E79" s="28"/>
      <c r="F79" s="28"/>
    </row>
    <row r="80" spans="5:6" x14ac:dyDescent="0.25">
      <c r="E80" s="28"/>
      <c r="F80" s="28"/>
    </row>
    <row r="81" spans="5:6" x14ac:dyDescent="0.25">
      <c r="E81" s="28"/>
      <c r="F81" s="28"/>
    </row>
    <row r="82" spans="5:6" x14ac:dyDescent="0.25">
      <c r="E82" s="28"/>
      <c r="F82" s="28"/>
    </row>
    <row r="83" spans="5:6" x14ac:dyDescent="0.25">
      <c r="E83" s="28"/>
      <c r="F83" s="28"/>
    </row>
    <row r="84" spans="5:6" x14ac:dyDescent="0.25">
      <c r="E84" s="28"/>
      <c r="F84" s="28"/>
    </row>
    <row r="85" spans="5:6" x14ac:dyDescent="0.25">
      <c r="E85" s="28"/>
      <c r="F85" s="28"/>
    </row>
    <row r="86" spans="5:6" x14ac:dyDescent="0.25">
      <c r="E86" s="28"/>
      <c r="F86" s="28"/>
    </row>
    <row r="87" spans="5:6" x14ac:dyDescent="0.25">
      <c r="E87" s="28"/>
      <c r="F87" s="28"/>
    </row>
    <row r="88" spans="5:6" x14ac:dyDescent="0.25">
      <c r="E88" s="28"/>
      <c r="F88" s="28"/>
    </row>
    <row r="89" spans="5:6" x14ac:dyDescent="0.25">
      <c r="E89" s="28"/>
      <c r="F89" s="28"/>
    </row>
    <row r="90" spans="5:6" x14ac:dyDescent="0.25">
      <c r="E90" s="28"/>
      <c r="F90" s="28"/>
    </row>
    <row r="91" spans="5:6" x14ac:dyDescent="0.25">
      <c r="E91" s="28"/>
      <c r="F91" s="28"/>
    </row>
    <row r="92" spans="5:6" x14ac:dyDescent="0.25">
      <c r="E92" s="28"/>
      <c r="F92" s="28"/>
    </row>
    <row r="93" spans="5:6" x14ac:dyDescent="0.25">
      <c r="E93" s="28"/>
      <c r="F93" s="28"/>
    </row>
    <row r="94" spans="5:6" x14ac:dyDescent="0.25">
      <c r="E94" s="28"/>
      <c r="F94" s="28"/>
    </row>
    <row r="95" spans="5:6" x14ac:dyDescent="0.25">
      <c r="E95" s="28"/>
      <c r="F95" s="28"/>
    </row>
    <row r="96" spans="5:6" x14ac:dyDescent="0.25">
      <c r="E96" s="28"/>
      <c r="F96" s="28"/>
    </row>
    <row r="97" spans="5:6" x14ac:dyDescent="0.25">
      <c r="E97" s="28"/>
      <c r="F97" s="28"/>
    </row>
    <row r="98" spans="5:6" x14ac:dyDescent="0.25">
      <c r="E98" s="28"/>
      <c r="F98" s="28"/>
    </row>
    <row r="99" spans="5:6" x14ac:dyDescent="0.25">
      <c r="E99" s="28"/>
      <c r="F99" s="28"/>
    </row>
    <row r="100" spans="5:6" x14ac:dyDescent="0.25">
      <c r="E100" s="28"/>
      <c r="F100" s="28"/>
    </row>
    <row r="101" spans="5:6" x14ac:dyDescent="0.25">
      <c r="E101" s="28"/>
      <c r="F101" s="28"/>
    </row>
    <row r="102" spans="5:6" x14ac:dyDescent="0.25">
      <c r="E102" s="28"/>
      <c r="F102" s="28"/>
    </row>
    <row r="103" spans="5:6" x14ac:dyDescent="0.25">
      <c r="E103" s="28"/>
      <c r="F103" s="28"/>
    </row>
    <row r="104" spans="5:6" x14ac:dyDescent="0.25">
      <c r="E104" s="28"/>
      <c r="F104" s="28"/>
    </row>
    <row r="105" spans="5:6" x14ac:dyDescent="0.25">
      <c r="E105" s="28"/>
      <c r="F105" s="28"/>
    </row>
    <row r="106" spans="5:6" x14ac:dyDescent="0.25">
      <c r="E106" s="28"/>
      <c r="F106" s="28"/>
    </row>
    <row r="107" spans="5:6" x14ac:dyDescent="0.25">
      <c r="E107" s="28"/>
      <c r="F107" s="28"/>
    </row>
    <row r="108" spans="5:6" x14ac:dyDescent="0.25">
      <c r="E108" s="28"/>
      <c r="F108" s="28"/>
    </row>
    <row r="109" spans="5:6" x14ac:dyDescent="0.25">
      <c r="E109" s="28"/>
      <c r="F109" s="28"/>
    </row>
    <row r="110" spans="5:6" x14ac:dyDescent="0.25">
      <c r="E110" s="28"/>
      <c r="F110" s="28"/>
    </row>
    <row r="111" spans="5:6" x14ac:dyDescent="0.25">
      <c r="E111" s="28"/>
      <c r="F111" s="28"/>
    </row>
    <row r="112" spans="5:6" x14ac:dyDescent="0.25">
      <c r="E112" s="28"/>
      <c r="F112" s="28"/>
    </row>
    <row r="113" spans="5:6" x14ac:dyDescent="0.25">
      <c r="E113" s="28"/>
      <c r="F113" s="28"/>
    </row>
    <row r="114" spans="5:6" x14ac:dyDescent="0.25">
      <c r="E114" s="28"/>
      <c r="F114" s="28"/>
    </row>
    <row r="115" spans="5:6" x14ac:dyDescent="0.25">
      <c r="E115" s="28"/>
      <c r="F115" s="28"/>
    </row>
    <row r="116" spans="5:6" x14ac:dyDescent="0.25">
      <c r="E116" s="28"/>
      <c r="F116" s="28"/>
    </row>
    <row r="117" spans="5:6" x14ac:dyDescent="0.25">
      <c r="E117" s="28"/>
      <c r="F117" s="28"/>
    </row>
    <row r="118" spans="5:6" x14ac:dyDescent="0.25">
      <c r="E118" s="28"/>
      <c r="F118" s="28"/>
    </row>
    <row r="119" spans="5:6" x14ac:dyDescent="0.25">
      <c r="E119" s="28"/>
      <c r="F119" s="28"/>
    </row>
    <row r="120" spans="5:6" x14ac:dyDescent="0.25">
      <c r="E120" s="28"/>
      <c r="F120" s="28"/>
    </row>
    <row r="121" spans="5:6" x14ac:dyDescent="0.25">
      <c r="E121" s="28"/>
      <c r="F121" s="28"/>
    </row>
    <row r="122" spans="5:6" x14ac:dyDescent="0.25">
      <c r="E122" s="28"/>
      <c r="F122" s="28"/>
    </row>
    <row r="123" spans="5:6" x14ac:dyDescent="0.25">
      <c r="E123" s="28"/>
      <c r="F123" s="28"/>
    </row>
    <row r="124" spans="5:6" x14ac:dyDescent="0.25">
      <c r="E124" s="28"/>
      <c r="F124" s="28"/>
    </row>
    <row r="125" spans="5:6" x14ac:dyDescent="0.25">
      <c r="E125" s="28"/>
      <c r="F125" s="28"/>
    </row>
    <row r="126" spans="5:6" x14ac:dyDescent="0.25">
      <c r="E126" s="28"/>
      <c r="F126" s="28"/>
    </row>
    <row r="127" spans="5:6" x14ac:dyDescent="0.25">
      <c r="E127" s="28"/>
      <c r="F127" s="28"/>
    </row>
    <row r="128" spans="5:6" x14ac:dyDescent="0.25">
      <c r="E128" s="28"/>
      <c r="F128" s="28"/>
    </row>
    <row r="129" spans="5:6" x14ac:dyDescent="0.25">
      <c r="E129" s="28"/>
      <c r="F129" s="28"/>
    </row>
    <row r="130" spans="5:6" x14ac:dyDescent="0.25">
      <c r="E130" s="28"/>
      <c r="F130" s="28"/>
    </row>
    <row r="131" spans="5:6" x14ac:dyDescent="0.25">
      <c r="E131" s="28"/>
      <c r="F131" s="28"/>
    </row>
    <row r="132" spans="5:6" x14ac:dyDescent="0.25">
      <c r="E132" s="28"/>
      <c r="F132" s="28"/>
    </row>
    <row r="133" spans="5:6" x14ac:dyDescent="0.25">
      <c r="E133" s="28"/>
      <c r="F133" s="28"/>
    </row>
    <row r="134" spans="5:6" x14ac:dyDescent="0.25">
      <c r="E134" s="28"/>
      <c r="F134" s="28"/>
    </row>
    <row r="135" spans="5:6" x14ac:dyDescent="0.25">
      <c r="E135" s="28"/>
      <c r="F135" s="28"/>
    </row>
    <row r="136" spans="5:6" x14ac:dyDescent="0.25">
      <c r="E136" s="28"/>
      <c r="F136" s="28"/>
    </row>
    <row r="137" spans="5:6" x14ac:dyDescent="0.25">
      <c r="E137" s="28"/>
      <c r="F137" s="28"/>
    </row>
    <row r="138" spans="5:6" x14ac:dyDescent="0.25">
      <c r="E138" s="28"/>
      <c r="F138" s="28"/>
    </row>
    <row r="139" spans="5:6" x14ac:dyDescent="0.25">
      <c r="E139" s="28"/>
      <c r="F139" s="28"/>
    </row>
    <row r="140" spans="5:6" x14ac:dyDescent="0.25">
      <c r="E140" s="28"/>
      <c r="F140" s="28"/>
    </row>
    <row r="141" spans="5:6" x14ac:dyDescent="0.25">
      <c r="E141" s="28"/>
      <c r="F141" s="28"/>
    </row>
    <row r="142" spans="5:6" x14ac:dyDescent="0.25">
      <c r="E142" s="28"/>
      <c r="F142" s="28"/>
    </row>
    <row r="143" spans="5:6" x14ac:dyDescent="0.25">
      <c r="E143" s="28"/>
      <c r="F143" s="28"/>
    </row>
    <row r="144" spans="5:6" x14ac:dyDescent="0.25">
      <c r="E144" s="28"/>
      <c r="F144" s="28"/>
    </row>
    <row r="145" spans="5:6" x14ac:dyDescent="0.25">
      <c r="E145" s="28"/>
      <c r="F145" s="28"/>
    </row>
    <row r="146" spans="5:6" x14ac:dyDescent="0.25">
      <c r="E146" s="28"/>
      <c r="F146" s="28"/>
    </row>
    <row r="147" spans="5:6" x14ac:dyDescent="0.25">
      <c r="E147" s="28"/>
      <c r="F147" s="28"/>
    </row>
    <row r="148" spans="5:6" x14ac:dyDescent="0.25">
      <c r="E148" s="28"/>
      <c r="F148" s="28"/>
    </row>
    <row r="149" spans="5:6" x14ac:dyDescent="0.25">
      <c r="E149" s="28"/>
      <c r="F149" s="28"/>
    </row>
    <row r="150" spans="5:6" x14ac:dyDescent="0.25">
      <c r="E150" s="28"/>
      <c r="F150" s="28"/>
    </row>
    <row r="151" spans="5:6" x14ac:dyDescent="0.25">
      <c r="E151" s="28"/>
      <c r="F151" s="28"/>
    </row>
    <row r="152" spans="5:6" x14ac:dyDescent="0.25">
      <c r="E152" s="28"/>
      <c r="F152" s="28"/>
    </row>
    <row r="153" spans="5:6" x14ac:dyDescent="0.25">
      <c r="E153" s="28"/>
      <c r="F153" s="28"/>
    </row>
    <row r="154" spans="5:6" x14ac:dyDescent="0.25">
      <c r="E154" s="28"/>
      <c r="F154" s="28"/>
    </row>
    <row r="155" spans="5:6" x14ac:dyDescent="0.25">
      <c r="E155" s="28"/>
      <c r="F155" s="28"/>
    </row>
    <row r="156" spans="5:6" x14ac:dyDescent="0.25">
      <c r="E156" s="28"/>
      <c r="F156" s="28"/>
    </row>
    <row r="157" spans="5:6" x14ac:dyDescent="0.25">
      <c r="E157" s="28"/>
      <c r="F157" s="28"/>
    </row>
    <row r="158" spans="5:6" x14ac:dyDescent="0.25">
      <c r="E158" s="28"/>
      <c r="F158" s="28"/>
    </row>
    <row r="159" spans="5:6" x14ac:dyDescent="0.25">
      <c r="E159" s="28"/>
      <c r="F159" s="28"/>
    </row>
    <row r="160" spans="5:6" x14ac:dyDescent="0.25">
      <c r="E160" s="28"/>
      <c r="F160" s="28"/>
    </row>
    <row r="161" spans="5:6" x14ac:dyDescent="0.25">
      <c r="E161" s="28"/>
      <c r="F161" s="28"/>
    </row>
    <row r="162" spans="5:6" x14ac:dyDescent="0.25">
      <c r="E162" s="28"/>
      <c r="F162" s="28"/>
    </row>
    <row r="163" spans="5:6" x14ac:dyDescent="0.25">
      <c r="E163" s="28"/>
      <c r="F163" s="28"/>
    </row>
    <row r="164" spans="5:6" x14ac:dyDescent="0.25">
      <c r="E164" s="28"/>
      <c r="F164" s="28"/>
    </row>
    <row r="165" spans="5:6" x14ac:dyDescent="0.25">
      <c r="E165" s="28"/>
      <c r="F165" s="28"/>
    </row>
    <row r="166" spans="5:6" x14ac:dyDescent="0.25">
      <c r="E166" s="28"/>
      <c r="F166" s="28"/>
    </row>
    <row r="167" spans="5:6" x14ac:dyDescent="0.25">
      <c r="E167" s="28"/>
      <c r="F167" s="28"/>
    </row>
    <row r="168" spans="5:6" x14ac:dyDescent="0.25">
      <c r="E168" s="28"/>
      <c r="F168" s="28"/>
    </row>
    <row r="169" spans="5:6" x14ac:dyDescent="0.25">
      <c r="E169" s="28"/>
      <c r="F169" s="28"/>
    </row>
    <row r="170" spans="5:6" x14ac:dyDescent="0.25">
      <c r="E170" s="28"/>
      <c r="F170" s="28"/>
    </row>
    <row r="171" spans="5:6" x14ac:dyDescent="0.25">
      <c r="E171" s="28"/>
      <c r="F171" s="28"/>
    </row>
    <row r="172" spans="5:6" x14ac:dyDescent="0.25">
      <c r="E172" s="28"/>
      <c r="F172" s="28"/>
    </row>
    <row r="173" spans="5:6" x14ac:dyDescent="0.25">
      <c r="E173" s="28"/>
      <c r="F173" s="28"/>
    </row>
    <row r="174" spans="5:6" x14ac:dyDescent="0.25">
      <c r="E174" s="28"/>
      <c r="F174" s="28"/>
    </row>
    <row r="175" spans="5:6" x14ac:dyDescent="0.25">
      <c r="E175" s="28"/>
      <c r="F175" s="28"/>
    </row>
    <row r="176" spans="5:6" x14ac:dyDescent="0.25">
      <c r="E176" s="28"/>
      <c r="F176" s="28"/>
    </row>
    <row r="177" spans="5:6" x14ac:dyDescent="0.25">
      <c r="E177" s="28"/>
      <c r="F177" s="28"/>
    </row>
    <row r="178" spans="5:6" x14ac:dyDescent="0.25">
      <c r="E178" s="28"/>
      <c r="F178" s="28"/>
    </row>
    <row r="179" spans="5:6" x14ac:dyDescent="0.25">
      <c r="E179" s="28"/>
      <c r="F179" s="28"/>
    </row>
    <row r="180" spans="5:6" x14ac:dyDescent="0.25">
      <c r="E180" s="28"/>
      <c r="F180" s="28"/>
    </row>
    <row r="181" spans="5:6" x14ac:dyDescent="0.25">
      <c r="E181" s="28"/>
      <c r="F181" s="28"/>
    </row>
    <row r="182" spans="5:6" x14ac:dyDescent="0.25">
      <c r="E182" s="28"/>
      <c r="F182" s="28"/>
    </row>
    <row r="183" spans="5:6" x14ac:dyDescent="0.25">
      <c r="E183" s="28"/>
      <c r="F183" s="28"/>
    </row>
    <row r="184" spans="5:6" x14ac:dyDescent="0.25">
      <c r="E184" s="28"/>
      <c r="F184" s="28"/>
    </row>
    <row r="185" spans="5:6" x14ac:dyDescent="0.25">
      <c r="E185" s="28"/>
      <c r="F185" s="28"/>
    </row>
    <row r="186" spans="5:6" x14ac:dyDescent="0.25">
      <c r="E186" s="28"/>
      <c r="F186" s="28"/>
    </row>
    <row r="187" spans="5:6" x14ac:dyDescent="0.25">
      <c r="E187" s="28"/>
      <c r="F187" s="28"/>
    </row>
    <row r="188" spans="5:6" x14ac:dyDescent="0.25">
      <c r="E188" s="28"/>
      <c r="F188" s="28"/>
    </row>
    <row r="189" spans="5:6" x14ac:dyDescent="0.25">
      <c r="E189" s="28"/>
      <c r="F189" s="28"/>
    </row>
    <row r="190" spans="5:6" x14ac:dyDescent="0.25">
      <c r="E190" s="28"/>
      <c r="F190" s="28"/>
    </row>
    <row r="191" spans="5:6" x14ac:dyDescent="0.25">
      <c r="E191" s="28"/>
      <c r="F191" s="28"/>
    </row>
    <row r="192" spans="5:6" x14ac:dyDescent="0.25">
      <c r="E192" s="28"/>
      <c r="F192" s="28"/>
    </row>
    <row r="193" spans="5:6" x14ac:dyDescent="0.25">
      <c r="E193" s="28"/>
      <c r="F193" s="28"/>
    </row>
    <row r="194" spans="5:6" x14ac:dyDescent="0.25">
      <c r="E194" s="28"/>
      <c r="F194" s="28"/>
    </row>
    <row r="195" spans="5:6" x14ac:dyDescent="0.25">
      <c r="E195" s="28"/>
      <c r="F195" s="28"/>
    </row>
    <row r="196" spans="5:6" x14ac:dyDescent="0.25">
      <c r="E196" s="28"/>
      <c r="F196" s="28"/>
    </row>
    <row r="197" spans="5:6" x14ac:dyDescent="0.25">
      <c r="E197" s="28"/>
      <c r="F197" s="28"/>
    </row>
    <row r="198" spans="5:6" x14ac:dyDescent="0.25">
      <c r="E198" s="28"/>
      <c r="F198" s="28"/>
    </row>
    <row r="199" spans="5:6" x14ac:dyDescent="0.25">
      <c r="E199" s="28"/>
      <c r="F199" s="28"/>
    </row>
    <row r="200" spans="5:6" x14ac:dyDescent="0.25">
      <c r="E200" s="28"/>
      <c r="F200" s="28"/>
    </row>
    <row r="201" spans="5:6" x14ac:dyDescent="0.25">
      <c r="E201" s="28"/>
      <c r="F201" s="28"/>
    </row>
    <row r="202" spans="5:6" x14ac:dyDescent="0.25">
      <c r="E202" s="28"/>
      <c r="F202" s="28"/>
    </row>
    <row r="203" spans="5:6" x14ac:dyDescent="0.25">
      <c r="E203" s="28"/>
      <c r="F203" s="28"/>
    </row>
    <row r="204" spans="5:6" x14ac:dyDescent="0.25">
      <c r="E204" s="28"/>
      <c r="F204" s="28"/>
    </row>
    <row r="205" spans="5:6" x14ac:dyDescent="0.25">
      <c r="E205" s="28"/>
      <c r="F205" s="28"/>
    </row>
    <row r="206" spans="5:6" x14ac:dyDescent="0.25">
      <c r="E206" s="28"/>
      <c r="F206" s="28"/>
    </row>
    <row r="207" spans="5:6" x14ac:dyDescent="0.25">
      <c r="E207" s="28"/>
      <c r="F207" s="28"/>
    </row>
    <row r="208" spans="5:6" x14ac:dyDescent="0.25">
      <c r="E208" s="28"/>
      <c r="F208" s="28"/>
    </row>
    <row r="209" spans="5:6" x14ac:dyDescent="0.25">
      <c r="E209" s="28"/>
      <c r="F209" s="28"/>
    </row>
    <row r="210" spans="5:6" x14ac:dyDescent="0.25">
      <c r="E210" s="28"/>
      <c r="F210" s="28"/>
    </row>
    <row r="211" spans="5:6" x14ac:dyDescent="0.25">
      <c r="E211" s="28"/>
      <c r="F211" s="28"/>
    </row>
    <row r="212" spans="5:6" x14ac:dyDescent="0.25">
      <c r="E212" s="28"/>
      <c r="F212" s="28"/>
    </row>
    <row r="213" spans="5:6" x14ac:dyDescent="0.25">
      <c r="E213" s="28"/>
      <c r="F213" s="28"/>
    </row>
    <row r="214" spans="5:6" x14ac:dyDescent="0.25">
      <c r="E214" s="28"/>
      <c r="F214" s="28"/>
    </row>
    <row r="215" spans="5:6" x14ac:dyDescent="0.25">
      <c r="E215" s="28"/>
      <c r="F215" s="28"/>
    </row>
    <row r="216" spans="5:6" x14ac:dyDescent="0.25">
      <c r="E216" s="28"/>
      <c r="F216" s="28"/>
    </row>
    <row r="217" spans="5:6" x14ac:dyDescent="0.25">
      <c r="E217" s="28"/>
      <c r="F217" s="28"/>
    </row>
    <row r="218" spans="5:6" x14ac:dyDescent="0.25">
      <c r="E218" s="28"/>
      <c r="F218" s="28"/>
    </row>
    <row r="219" spans="5:6" x14ac:dyDescent="0.25">
      <c r="E219" s="28"/>
      <c r="F219" s="28"/>
    </row>
    <row r="220" spans="5:6" x14ac:dyDescent="0.25">
      <c r="E220" s="28"/>
      <c r="F220" s="28"/>
    </row>
    <row r="221" spans="5:6" x14ac:dyDescent="0.25">
      <c r="E221" s="28"/>
      <c r="F221" s="28"/>
    </row>
    <row r="222" spans="5:6" x14ac:dyDescent="0.25">
      <c r="E222" s="28"/>
      <c r="F222" s="28"/>
    </row>
    <row r="223" spans="5:6" x14ac:dyDescent="0.25">
      <c r="E223" s="28"/>
      <c r="F223" s="28"/>
    </row>
    <row r="224" spans="5:6" x14ac:dyDescent="0.25">
      <c r="E224" s="28"/>
      <c r="F224" s="28"/>
    </row>
    <row r="225" spans="5:6" x14ac:dyDescent="0.25">
      <c r="E225" s="28"/>
      <c r="F225" s="28"/>
    </row>
    <row r="226" spans="5:6" x14ac:dyDescent="0.25">
      <c r="E226" s="28"/>
      <c r="F226" s="28"/>
    </row>
    <row r="227" spans="5:6" x14ac:dyDescent="0.25">
      <c r="E227" s="28"/>
      <c r="F227" s="28"/>
    </row>
    <row r="228" spans="5:6" x14ac:dyDescent="0.25">
      <c r="E228" s="28"/>
      <c r="F228" s="28"/>
    </row>
    <row r="229" spans="5:6" x14ac:dyDescent="0.25">
      <c r="E229" s="28"/>
      <c r="F229" s="28"/>
    </row>
    <row r="230" spans="5:6" x14ac:dyDescent="0.25">
      <c r="E230" s="28"/>
      <c r="F230" s="28"/>
    </row>
    <row r="231" spans="5:6" x14ac:dyDescent="0.25">
      <c r="E231" s="28"/>
      <c r="F231" s="28"/>
    </row>
    <row r="232" spans="5:6" x14ac:dyDescent="0.25">
      <c r="E232" s="28"/>
      <c r="F232" s="28"/>
    </row>
    <row r="233" spans="5:6" x14ac:dyDescent="0.25">
      <c r="E233" s="28"/>
      <c r="F233" s="28"/>
    </row>
    <row r="234" spans="5:6" x14ac:dyDescent="0.25">
      <c r="E234" s="28"/>
      <c r="F234" s="28"/>
    </row>
    <row r="235" spans="5:6" x14ac:dyDescent="0.25">
      <c r="E235" s="28"/>
      <c r="F235" s="28"/>
    </row>
    <row r="236" spans="5:6" x14ac:dyDescent="0.25">
      <c r="E236" s="28"/>
      <c r="F236" s="28"/>
    </row>
    <row r="237" spans="5:6" x14ac:dyDescent="0.25">
      <c r="E237" s="28"/>
      <c r="F237" s="28"/>
    </row>
    <row r="238" spans="5:6" x14ac:dyDescent="0.25">
      <c r="E238" s="28"/>
      <c r="F238" s="28"/>
    </row>
    <row r="239" spans="5:6" x14ac:dyDescent="0.25">
      <c r="E239" s="28"/>
      <c r="F239" s="28"/>
    </row>
    <row r="240" spans="5:6" x14ac:dyDescent="0.25">
      <c r="E240" s="28"/>
      <c r="F240" s="28"/>
    </row>
    <row r="241" spans="5:6" x14ac:dyDescent="0.25">
      <c r="E241" s="28"/>
      <c r="F241" s="28"/>
    </row>
    <row r="242" spans="5:6" x14ac:dyDescent="0.25">
      <c r="E242" s="28"/>
      <c r="F242" s="28"/>
    </row>
    <row r="243" spans="5:6" x14ac:dyDescent="0.25">
      <c r="E243" s="28"/>
      <c r="F243" s="28"/>
    </row>
    <row r="244" spans="5:6" x14ac:dyDescent="0.25">
      <c r="E244" s="28"/>
      <c r="F244" s="28"/>
    </row>
    <row r="245" spans="5:6" x14ac:dyDescent="0.25">
      <c r="E245" s="28"/>
      <c r="F245" s="28"/>
    </row>
    <row r="246" spans="5:6" x14ac:dyDescent="0.25">
      <c r="E246" s="28"/>
      <c r="F246" s="28"/>
    </row>
    <row r="247" spans="5:6" x14ac:dyDescent="0.25">
      <c r="E247" s="28"/>
      <c r="F247" s="28"/>
    </row>
    <row r="248" spans="5:6" x14ac:dyDescent="0.25">
      <c r="E248" s="28"/>
      <c r="F248" s="28"/>
    </row>
    <row r="249" spans="5:6" x14ac:dyDescent="0.25">
      <c r="E249" s="28"/>
      <c r="F249" s="28"/>
    </row>
    <row r="250" spans="5:6" x14ac:dyDescent="0.25">
      <c r="E250" s="28"/>
      <c r="F250" s="28"/>
    </row>
    <row r="251" spans="5:6" x14ac:dyDescent="0.25">
      <c r="E251" s="28"/>
      <c r="F251" s="28"/>
    </row>
    <row r="252" spans="5:6" x14ac:dyDescent="0.25">
      <c r="E252" s="28"/>
      <c r="F252" s="28"/>
    </row>
    <row r="253" spans="5:6" x14ac:dyDescent="0.25">
      <c r="E253" s="28"/>
      <c r="F253" s="28"/>
    </row>
    <row r="254" spans="5:6" x14ac:dyDescent="0.25">
      <c r="E254" s="28"/>
      <c r="F254" s="28"/>
    </row>
    <row r="255" spans="5:6" x14ac:dyDescent="0.25">
      <c r="E255" s="28"/>
      <c r="F255" s="28"/>
    </row>
    <row r="256" spans="5:6" x14ac:dyDescent="0.25">
      <c r="E256" s="28"/>
      <c r="F256" s="28"/>
    </row>
    <row r="257" spans="5:6" x14ac:dyDescent="0.25">
      <c r="E257" s="28"/>
      <c r="F257" s="28"/>
    </row>
    <row r="258" spans="5:6" x14ac:dyDescent="0.25">
      <c r="E258" s="28"/>
      <c r="F258" s="28"/>
    </row>
    <row r="259" spans="5:6" x14ac:dyDescent="0.25">
      <c r="E259" s="28"/>
      <c r="F259" s="28"/>
    </row>
    <row r="260" spans="5:6" x14ac:dyDescent="0.25">
      <c r="E260" s="28"/>
      <c r="F260" s="28"/>
    </row>
    <row r="261" spans="5:6" x14ac:dyDescent="0.25">
      <c r="E261" s="28"/>
      <c r="F261" s="28"/>
    </row>
    <row r="262" spans="5:6" x14ac:dyDescent="0.25">
      <c r="E262" s="28"/>
      <c r="F262" s="28"/>
    </row>
    <row r="263" spans="5:6" x14ac:dyDescent="0.25">
      <c r="E263" s="28"/>
      <c r="F263" s="28"/>
    </row>
    <row r="264" spans="5:6" x14ac:dyDescent="0.25">
      <c r="E264" s="28"/>
      <c r="F264" s="28"/>
    </row>
    <row r="265" spans="5:6" x14ac:dyDescent="0.25">
      <c r="E265" s="28"/>
      <c r="F265" s="28"/>
    </row>
    <row r="266" spans="5:6" x14ac:dyDescent="0.25">
      <c r="E266" s="28"/>
      <c r="F266" s="28"/>
    </row>
    <row r="267" spans="5:6" x14ac:dyDescent="0.25">
      <c r="E267" s="28"/>
      <c r="F267" s="28"/>
    </row>
    <row r="268" spans="5:6" x14ac:dyDescent="0.25">
      <c r="E268" s="28"/>
      <c r="F268" s="28"/>
    </row>
    <row r="269" spans="5:6" x14ac:dyDescent="0.25">
      <c r="E269" s="28"/>
      <c r="F269" s="28"/>
    </row>
    <row r="270" spans="5:6" x14ac:dyDescent="0.25">
      <c r="E270" s="28"/>
      <c r="F270" s="28"/>
    </row>
    <row r="271" spans="5:6" x14ac:dyDescent="0.25">
      <c r="E271" s="28"/>
      <c r="F271" s="28"/>
    </row>
    <row r="272" spans="5:6" x14ac:dyDescent="0.25">
      <c r="E272" s="28"/>
      <c r="F272" s="28"/>
    </row>
    <row r="273" spans="5:6" x14ac:dyDescent="0.25">
      <c r="E273" s="28"/>
      <c r="F273" s="28"/>
    </row>
    <row r="274" spans="5:6" x14ac:dyDescent="0.25">
      <c r="E274" s="28"/>
      <c r="F274" s="28"/>
    </row>
    <row r="275" spans="5:6" x14ac:dyDescent="0.25">
      <c r="E275" s="28"/>
      <c r="F275" s="28"/>
    </row>
    <row r="276" spans="5:6" x14ac:dyDescent="0.25">
      <c r="E276" s="28"/>
      <c r="F276" s="28"/>
    </row>
    <row r="277" spans="5:6" x14ac:dyDescent="0.25">
      <c r="E277" s="28"/>
      <c r="F277" s="28"/>
    </row>
    <row r="278" spans="5:6" x14ac:dyDescent="0.25">
      <c r="E278" s="28"/>
      <c r="F278" s="28"/>
    </row>
    <row r="279" spans="5:6" x14ac:dyDescent="0.25">
      <c r="E279" s="28"/>
      <c r="F279" s="28"/>
    </row>
    <row r="280" spans="5:6" x14ac:dyDescent="0.25">
      <c r="E280" s="28"/>
      <c r="F280" s="28"/>
    </row>
    <row r="281" spans="5:6" x14ac:dyDescent="0.25">
      <c r="E281" s="28"/>
      <c r="F281" s="28"/>
    </row>
    <row r="282" spans="5:6" x14ac:dyDescent="0.25">
      <c r="E282" s="28"/>
      <c r="F282" s="28"/>
    </row>
    <row r="283" spans="5:6" x14ac:dyDescent="0.25">
      <c r="E283" s="28"/>
      <c r="F283" s="28"/>
    </row>
    <row r="284" spans="5:6" x14ac:dyDescent="0.25">
      <c r="E284" s="28"/>
      <c r="F284" s="28"/>
    </row>
    <row r="285" spans="5:6" x14ac:dyDescent="0.25">
      <c r="E285" s="28"/>
      <c r="F285" s="28"/>
    </row>
    <row r="286" spans="5:6" x14ac:dyDescent="0.25">
      <c r="E286" s="28"/>
      <c r="F286" s="28"/>
    </row>
    <row r="287" spans="5:6" x14ac:dyDescent="0.25">
      <c r="E287" s="28"/>
      <c r="F287" s="28"/>
    </row>
    <row r="288" spans="5:6" x14ac:dyDescent="0.25">
      <c r="E288" s="28"/>
      <c r="F288" s="28"/>
    </row>
    <row r="289" spans="5:6" x14ac:dyDescent="0.25">
      <c r="E289" s="28"/>
      <c r="F289" s="28"/>
    </row>
    <row r="290" spans="5:6" x14ac:dyDescent="0.25">
      <c r="E290" s="28"/>
      <c r="F290" s="28"/>
    </row>
    <row r="291" spans="5:6" x14ac:dyDescent="0.25">
      <c r="E291" s="28"/>
      <c r="F291" s="28"/>
    </row>
    <row r="292" spans="5:6" x14ac:dyDescent="0.25">
      <c r="E292" s="28"/>
      <c r="F292" s="28"/>
    </row>
    <row r="293" spans="5:6" x14ac:dyDescent="0.25">
      <c r="E293" s="28"/>
      <c r="F293" s="28"/>
    </row>
    <row r="294" spans="5:6" x14ac:dyDescent="0.25">
      <c r="E294" s="28"/>
      <c r="F294" s="28"/>
    </row>
    <row r="295" spans="5:6" x14ac:dyDescent="0.25">
      <c r="E295" s="28"/>
      <c r="F295" s="28"/>
    </row>
    <row r="296" spans="5:6" x14ac:dyDescent="0.25">
      <c r="E296" s="28"/>
      <c r="F296" s="28"/>
    </row>
    <row r="297" spans="5:6" x14ac:dyDescent="0.25">
      <c r="E297" s="28"/>
      <c r="F297" s="28"/>
    </row>
    <row r="298" spans="5:6" x14ac:dyDescent="0.25">
      <c r="E298" s="28"/>
      <c r="F298" s="28"/>
    </row>
    <row r="299" spans="5:6" x14ac:dyDescent="0.25">
      <c r="E299" s="28"/>
      <c r="F299" s="28"/>
    </row>
    <row r="300" spans="5:6" x14ac:dyDescent="0.25">
      <c r="E300" s="28"/>
      <c r="F300" s="28"/>
    </row>
    <row r="301" spans="5:6" x14ac:dyDescent="0.25">
      <c r="E301" s="28"/>
      <c r="F301" s="28"/>
    </row>
    <row r="302" spans="5:6" x14ac:dyDescent="0.25">
      <c r="E302" s="28"/>
      <c r="F302" s="28"/>
    </row>
    <row r="303" spans="5:6" x14ac:dyDescent="0.25">
      <c r="E303" s="28"/>
      <c r="F303" s="28"/>
    </row>
    <row r="304" spans="5:6" x14ac:dyDescent="0.25">
      <c r="E304" s="28"/>
      <c r="F304" s="28"/>
    </row>
    <row r="305" spans="5:6" x14ac:dyDescent="0.25">
      <c r="E305" s="28"/>
      <c r="F305" s="28"/>
    </row>
    <row r="306" spans="5:6" x14ac:dyDescent="0.25">
      <c r="E306" s="28"/>
      <c r="F306" s="28"/>
    </row>
    <row r="307" spans="5:6" x14ac:dyDescent="0.25">
      <c r="E307" s="28"/>
      <c r="F307" s="28"/>
    </row>
    <row r="308" spans="5:6" x14ac:dyDescent="0.25">
      <c r="E308" s="28"/>
      <c r="F308" s="28"/>
    </row>
    <row r="309" spans="5:6" x14ac:dyDescent="0.25">
      <c r="E309" s="28"/>
      <c r="F309" s="28"/>
    </row>
    <row r="310" spans="5:6" x14ac:dyDescent="0.25">
      <c r="E310" s="28"/>
      <c r="F310" s="28"/>
    </row>
    <row r="311" spans="5:6" x14ac:dyDescent="0.25">
      <c r="E311" s="28"/>
      <c r="F311" s="28"/>
    </row>
    <row r="312" spans="5:6" x14ac:dyDescent="0.25">
      <c r="E312" s="28"/>
      <c r="F312" s="28"/>
    </row>
    <row r="313" spans="5:6" x14ac:dyDescent="0.25">
      <c r="E313" s="28"/>
      <c r="F313" s="28"/>
    </row>
    <row r="314" spans="5:6" x14ac:dyDescent="0.25">
      <c r="E314" s="28"/>
      <c r="F314" s="28"/>
    </row>
    <row r="315" spans="5:6" x14ac:dyDescent="0.25">
      <c r="E315" s="28"/>
      <c r="F315" s="28"/>
    </row>
    <row r="316" spans="5:6" x14ac:dyDescent="0.25">
      <c r="E316" s="28"/>
      <c r="F316" s="28"/>
    </row>
    <row r="317" spans="5:6" x14ac:dyDescent="0.25">
      <c r="E317" s="28"/>
      <c r="F317" s="28"/>
    </row>
    <row r="318" spans="5:6" x14ac:dyDescent="0.25">
      <c r="E318" s="28"/>
      <c r="F318" s="28"/>
    </row>
    <row r="319" spans="5:6" x14ac:dyDescent="0.25">
      <c r="E319" s="28"/>
      <c r="F319" s="28"/>
    </row>
    <row r="320" spans="5:6" x14ac:dyDescent="0.25">
      <c r="E320" s="28"/>
      <c r="F320" s="28"/>
    </row>
    <row r="321" spans="5:6" x14ac:dyDescent="0.25">
      <c r="E321" s="28"/>
      <c r="F321" s="28"/>
    </row>
    <row r="322" spans="5:6" x14ac:dyDescent="0.25">
      <c r="E322" s="28"/>
      <c r="F322" s="28"/>
    </row>
    <row r="323" spans="5:6" x14ac:dyDescent="0.25">
      <c r="E323" s="28"/>
      <c r="F323" s="28"/>
    </row>
    <row r="324" spans="5:6" x14ac:dyDescent="0.25">
      <c r="E324" s="28"/>
      <c r="F324" s="28"/>
    </row>
    <row r="325" spans="5:6" x14ac:dyDescent="0.25">
      <c r="E325" s="28"/>
      <c r="F325" s="28"/>
    </row>
    <row r="326" spans="5:6" x14ac:dyDescent="0.25">
      <c r="E326" s="28"/>
      <c r="F326" s="28"/>
    </row>
    <row r="327" spans="5:6" x14ac:dyDescent="0.25">
      <c r="E327" s="28"/>
      <c r="F327" s="28"/>
    </row>
    <row r="328" spans="5:6" x14ac:dyDescent="0.25">
      <c r="E328" s="28"/>
      <c r="F328" s="28"/>
    </row>
    <row r="329" spans="5:6" x14ac:dyDescent="0.25">
      <c r="E329" s="28"/>
      <c r="F329" s="28"/>
    </row>
    <row r="330" spans="5:6" x14ac:dyDescent="0.25">
      <c r="E330" s="28"/>
      <c r="F330" s="28"/>
    </row>
    <row r="331" spans="5:6" x14ac:dyDescent="0.25">
      <c r="E331" s="28"/>
      <c r="F331" s="28"/>
    </row>
    <row r="332" spans="5:6" x14ac:dyDescent="0.25">
      <c r="E332" s="28"/>
      <c r="F332" s="28"/>
    </row>
    <row r="333" spans="5:6" x14ac:dyDescent="0.25">
      <c r="E333" s="28"/>
      <c r="F333" s="28"/>
    </row>
    <row r="334" spans="5:6" x14ac:dyDescent="0.25">
      <c r="E334" s="28"/>
      <c r="F334" s="28"/>
    </row>
    <row r="335" spans="5:6" x14ac:dyDescent="0.25">
      <c r="E335" s="28"/>
      <c r="F335" s="28"/>
    </row>
    <row r="336" spans="5:6" x14ac:dyDescent="0.25">
      <c r="E336" s="28"/>
      <c r="F336" s="28"/>
    </row>
    <row r="337" spans="5:6" x14ac:dyDescent="0.25">
      <c r="E337" s="28"/>
      <c r="F337" s="28"/>
    </row>
    <row r="338" spans="5:6" x14ac:dyDescent="0.25">
      <c r="E338" s="28"/>
      <c r="F338" s="28"/>
    </row>
    <row r="339" spans="5:6" x14ac:dyDescent="0.25">
      <c r="E339" s="28"/>
      <c r="F339" s="28"/>
    </row>
    <row r="340" spans="5:6" x14ac:dyDescent="0.25">
      <c r="E340" s="28"/>
      <c r="F340" s="28"/>
    </row>
    <row r="341" spans="5:6" x14ac:dyDescent="0.25">
      <c r="E341" s="28"/>
      <c r="F341" s="28"/>
    </row>
    <row r="342" spans="5:6" x14ac:dyDescent="0.25">
      <c r="E342" s="28"/>
      <c r="F342" s="28"/>
    </row>
    <row r="343" spans="5:6" x14ac:dyDescent="0.25">
      <c r="E343" s="28"/>
      <c r="F343" s="28"/>
    </row>
    <row r="344" spans="5:6" x14ac:dyDescent="0.25">
      <c r="E344" s="28"/>
      <c r="F344" s="28"/>
    </row>
    <row r="345" spans="5:6" x14ac:dyDescent="0.25">
      <c r="E345" s="28"/>
      <c r="F345" s="28"/>
    </row>
    <row r="346" spans="5:6" x14ac:dyDescent="0.25">
      <c r="E346" s="28"/>
      <c r="F346" s="28"/>
    </row>
    <row r="347" spans="5:6" x14ac:dyDescent="0.25">
      <c r="E347" s="28"/>
      <c r="F347" s="28"/>
    </row>
    <row r="348" spans="5:6" x14ac:dyDescent="0.25">
      <c r="E348" s="28"/>
      <c r="F348" s="28"/>
    </row>
    <row r="349" spans="5:6" x14ac:dyDescent="0.25">
      <c r="E349" s="28"/>
      <c r="F349" s="28"/>
    </row>
    <row r="350" spans="5:6" x14ac:dyDescent="0.25">
      <c r="E350" s="28"/>
      <c r="F350" s="28"/>
    </row>
    <row r="351" spans="5:6" x14ac:dyDescent="0.25">
      <c r="E351" s="28"/>
      <c r="F351" s="28"/>
    </row>
    <row r="352" spans="5:6" x14ac:dyDescent="0.25">
      <c r="E352" s="28"/>
      <c r="F352" s="28"/>
    </row>
    <row r="353" spans="5:6" x14ac:dyDescent="0.25">
      <c r="E353" s="28"/>
      <c r="F353" s="28"/>
    </row>
    <row r="354" spans="5:6" x14ac:dyDescent="0.25">
      <c r="E354" s="28"/>
      <c r="F354" s="28"/>
    </row>
    <row r="355" spans="5:6" x14ac:dyDescent="0.25">
      <c r="E355" s="28"/>
      <c r="F355" s="28"/>
    </row>
    <row r="356" spans="5:6" x14ac:dyDescent="0.25">
      <c r="E356" s="28"/>
      <c r="F356" s="28"/>
    </row>
    <row r="357" spans="5:6" x14ac:dyDescent="0.25">
      <c r="E357" s="28"/>
      <c r="F357" s="28"/>
    </row>
    <row r="358" spans="5:6" x14ac:dyDescent="0.25">
      <c r="E358" s="28"/>
      <c r="F358" s="28"/>
    </row>
    <row r="359" spans="5:6" x14ac:dyDescent="0.25">
      <c r="E359" s="28"/>
      <c r="F359" s="28"/>
    </row>
    <row r="360" spans="5:6" x14ac:dyDescent="0.25">
      <c r="E360" s="28"/>
      <c r="F360" s="28"/>
    </row>
    <row r="361" spans="5:6" x14ac:dyDescent="0.25">
      <c r="E361" s="28"/>
      <c r="F361" s="28"/>
    </row>
    <row r="362" spans="5:6" x14ac:dyDescent="0.25">
      <c r="E362" s="28"/>
      <c r="F362" s="28"/>
    </row>
    <row r="363" spans="5:6" x14ac:dyDescent="0.25">
      <c r="E363" s="28"/>
      <c r="F363" s="28"/>
    </row>
    <row r="364" spans="5:6" x14ac:dyDescent="0.25">
      <c r="E364" s="28"/>
      <c r="F364" s="28"/>
    </row>
    <row r="365" spans="5:6" x14ac:dyDescent="0.25">
      <c r="E365" s="28"/>
      <c r="F365" s="28"/>
    </row>
    <row r="366" spans="5:6" x14ac:dyDescent="0.25">
      <c r="E366" s="28"/>
      <c r="F366" s="28"/>
    </row>
    <row r="367" spans="5:6" x14ac:dyDescent="0.25">
      <c r="E367" s="28"/>
      <c r="F367" s="28"/>
    </row>
    <row r="368" spans="5:6" x14ac:dyDescent="0.25">
      <c r="E368" s="28"/>
      <c r="F368" s="28"/>
    </row>
    <row r="369" spans="5:6" x14ac:dyDescent="0.25">
      <c r="E369" s="28"/>
      <c r="F369" s="28"/>
    </row>
    <row r="370" spans="5:6" x14ac:dyDescent="0.25">
      <c r="E370" s="28"/>
      <c r="F370" s="28"/>
    </row>
    <row r="371" spans="5:6" x14ac:dyDescent="0.25">
      <c r="E371" s="28"/>
      <c r="F371" s="28"/>
    </row>
    <row r="372" spans="5:6" x14ac:dyDescent="0.25">
      <c r="E372" s="28"/>
      <c r="F372" s="28"/>
    </row>
    <row r="373" spans="5:6" x14ac:dyDescent="0.25">
      <c r="E373" s="28"/>
      <c r="F373" s="28"/>
    </row>
    <row r="374" spans="5:6" x14ac:dyDescent="0.25">
      <c r="E374" s="28"/>
      <c r="F374" s="28"/>
    </row>
    <row r="375" spans="5:6" x14ac:dyDescent="0.25">
      <c r="E375" s="28"/>
      <c r="F375" s="28"/>
    </row>
    <row r="376" spans="5:6" x14ac:dyDescent="0.25">
      <c r="E376" s="28"/>
      <c r="F376" s="28"/>
    </row>
    <row r="377" spans="5:6" x14ac:dyDescent="0.25">
      <c r="E377" s="28"/>
      <c r="F377" s="28"/>
    </row>
    <row r="378" spans="5:6" x14ac:dyDescent="0.25">
      <c r="E378" s="28"/>
      <c r="F378" s="28"/>
    </row>
    <row r="379" spans="5:6" x14ac:dyDescent="0.25">
      <c r="E379" s="28"/>
      <c r="F379" s="28"/>
    </row>
    <row r="380" spans="5:6" x14ac:dyDescent="0.25">
      <c r="E380" s="28"/>
      <c r="F380" s="28"/>
    </row>
    <row r="381" spans="5:6" x14ac:dyDescent="0.25">
      <c r="E381" s="28"/>
      <c r="F381" s="28"/>
    </row>
    <row r="382" spans="5:6" x14ac:dyDescent="0.25">
      <c r="E382" s="28"/>
      <c r="F382" s="28"/>
    </row>
    <row r="383" spans="5:6" x14ac:dyDescent="0.25">
      <c r="E383" s="28"/>
      <c r="F383" s="28"/>
    </row>
    <row r="384" spans="5:6" x14ac:dyDescent="0.25">
      <c r="E384" s="28"/>
      <c r="F384" s="28"/>
    </row>
    <row r="385" spans="5:6" x14ac:dyDescent="0.25">
      <c r="E385" s="28"/>
      <c r="F385" s="28"/>
    </row>
    <row r="386" spans="5:6" x14ac:dyDescent="0.25">
      <c r="E386" s="28"/>
      <c r="F386" s="28"/>
    </row>
    <row r="387" spans="5:6" x14ac:dyDescent="0.25">
      <c r="E387" s="28"/>
      <c r="F387" s="28"/>
    </row>
    <row r="388" spans="5:6" x14ac:dyDescent="0.25">
      <c r="E388" s="28"/>
      <c r="F388" s="28"/>
    </row>
    <row r="389" spans="5:6" x14ac:dyDescent="0.25">
      <c r="E389" s="28"/>
      <c r="F389" s="28"/>
    </row>
    <row r="390" spans="5:6" x14ac:dyDescent="0.25">
      <c r="E390" s="28"/>
      <c r="F390" s="28"/>
    </row>
    <row r="391" spans="5:6" x14ac:dyDescent="0.25">
      <c r="E391" s="28"/>
      <c r="F391" s="28"/>
    </row>
    <row r="392" spans="5:6" x14ac:dyDescent="0.25">
      <c r="E392" s="28"/>
      <c r="F392" s="28"/>
    </row>
    <row r="393" spans="5:6" x14ac:dyDescent="0.25">
      <c r="E393" s="28"/>
      <c r="F393" s="28"/>
    </row>
    <row r="394" spans="5:6" x14ac:dyDescent="0.25">
      <c r="E394" s="28"/>
      <c r="F394" s="28"/>
    </row>
    <row r="395" spans="5:6" x14ac:dyDescent="0.25">
      <c r="E395" s="28"/>
      <c r="F395" s="28"/>
    </row>
    <row r="396" spans="5:6" x14ac:dyDescent="0.25">
      <c r="E396" s="28"/>
      <c r="F396" s="28"/>
    </row>
    <row r="397" spans="5:6" x14ac:dyDescent="0.25">
      <c r="E397" s="28"/>
      <c r="F397" s="28"/>
    </row>
    <row r="398" spans="5:6" x14ac:dyDescent="0.25">
      <c r="E398" s="28"/>
      <c r="F398" s="28"/>
    </row>
    <row r="399" spans="5:6" x14ac:dyDescent="0.25">
      <c r="E399" s="28"/>
      <c r="F399" s="28"/>
    </row>
    <row r="400" spans="5:6" x14ac:dyDescent="0.25">
      <c r="E400" s="28"/>
      <c r="F400" s="28"/>
    </row>
    <row r="401" spans="5:6" x14ac:dyDescent="0.25">
      <c r="E401" s="28"/>
      <c r="F401" s="28"/>
    </row>
    <row r="402" spans="5:6" x14ac:dyDescent="0.25">
      <c r="E402" s="28"/>
      <c r="F402" s="28"/>
    </row>
    <row r="403" spans="5:6" x14ac:dyDescent="0.25">
      <c r="E403" s="28"/>
      <c r="F403" s="28"/>
    </row>
    <row r="404" spans="5:6" x14ac:dyDescent="0.25">
      <c r="E404" s="28"/>
      <c r="F404" s="28"/>
    </row>
    <row r="405" spans="5:6" x14ac:dyDescent="0.25">
      <c r="E405" s="28"/>
      <c r="F405" s="28"/>
    </row>
    <row r="406" spans="5:6" x14ac:dyDescent="0.25">
      <c r="E406" s="28"/>
      <c r="F406" s="28"/>
    </row>
    <row r="407" spans="5:6" x14ac:dyDescent="0.25">
      <c r="E407" s="28"/>
      <c r="F407" s="28"/>
    </row>
    <row r="408" spans="5:6" x14ac:dyDescent="0.25">
      <c r="E408" s="28"/>
      <c r="F408" s="28"/>
    </row>
    <row r="409" spans="5:6" x14ac:dyDescent="0.25">
      <c r="E409" s="28"/>
      <c r="F409" s="28"/>
    </row>
    <row r="410" spans="5:6" x14ac:dyDescent="0.25">
      <c r="E410" s="28"/>
      <c r="F410" s="28"/>
    </row>
    <row r="411" spans="5:6" x14ac:dyDescent="0.25">
      <c r="E411" s="28"/>
      <c r="F411" s="28"/>
    </row>
    <row r="412" spans="5:6" x14ac:dyDescent="0.25">
      <c r="E412" s="28"/>
      <c r="F412" s="28"/>
    </row>
    <row r="413" spans="5:6" x14ac:dyDescent="0.25">
      <c r="E413" s="28"/>
      <c r="F413" s="28"/>
    </row>
    <row r="414" spans="5:6" x14ac:dyDescent="0.25">
      <c r="E414" s="28"/>
      <c r="F414" s="28"/>
    </row>
    <row r="415" spans="5:6" x14ac:dyDescent="0.25">
      <c r="E415" s="28"/>
      <c r="F415" s="28"/>
    </row>
    <row r="416" spans="5:6" x14ac:dyDescent="0.25">
      <c r="E416" s="28"/>
      <c r="F416" s="28"/>
    </row>
    <row r="417" spans="5:6" x14ac:dyDescent="0.25">
      <c r="E417" s="28"/>
      <c r="F417" s="28"/>
    </row>
    <row r="418" spans="5:6" x14ac:dyDescent="0.25">
      <c r="E418" s="28"/>
      <c r="F418" s="28"/>
    </row>
    <row r="419" spans="5:6" x14ac:dyDescent="0.25">
      <c r="E419" s="28"/>
      <c r="F419" s="28"/>
    </row>
    <row r="420" spans="5:6" x14ac:dyDescent="0.25">
      <c r="E420" s="28"/>
      <c r="F420" s="28"/>
    </row>
    <row r="421" spans="5:6" x14ac:dyDescent="0.25">
      <c r="E421" s="28"/>
      <c r="F421" s="28"/>
    </row>
    <row r="422" spans="5:6" x14ac:dyDescent="0.25">
      <c r="E422" s="28"/>
      <c r="F422" s="28"/>
    </row>
    <row r="423" spans="5:6" x14ac:dyDescent="0.25">
      <c r="E423" s="28"/>
      <c r="F423" s="28"/>
    </row>
    <row r="424" spans="5:6" x14ac:dyDescent="0.25">
      <c r="E424" s="28"/>
      <c r="F424" s="28"/>
    </row>
    <row r="425" spans="5:6" x14ac:dyDescent="0.25">
      <c r="E425" s="28"/>
      <c r="F425" s="28"/>
    </row>
    <row r="426" spans="5:6" x14ac:dyDescent="0.25">
      <c r="E426" s="28"/>
      <c r="F426" s="28"/>
    </row>
    <row r="427" spans="5:6" x14ac:dyDescent="0.25">
      <c r="E427" s="28"/>
      <c r="F427" s="28"/>
    </row>
    <row r="428" spans="5:6" x14ac:dyDescent="0.25">
      <c r="E428" s="28"/>
      <c r="F428" s="28"/>
    </row>
    <row r="429" spans="5:6" x14ac:dyDescent="0.25">
      <c r="E429" s="28"/>
      <c r="F429" s="28"/>
    </row>
    <row r="430" spans="5:6" x14ac:dyDescent="0.25">
      <c r="E430" s="28"/>
      <c r="F430" s="28"/>
    </row>
    <row r="431" spans="5:6" x14ac:dyDescent="0.25">
      <c r="E431" s="28"/>
      <c r="F431" s="28"/>
    </row>
    <row r="432" spans="5:6" x14ac:dyDescent="0.25">
      <c r="E432" s="28"/>
      <c r="F432" s="28"/>
    </row>
    <row r="433" spans="5:6" x14ac:dyDescent="0.25">
      <c r="E433" s="28"/>
      <c r="F433" s="28"/>
    </row>
    <row r="434" spans="5:6" x14ac:dyDescent="0.25">
      <c r="E434" s="28"/>
      <c r="F434" s="28"/>
    </row>
    <row r="435" spans="5:6" x14ac:dyDescent="0.25">
      <c r="E435" s="28"/>
      <c r="F435" s="28"/>
    </row>
    <row r="436" spans="5:6" x14ac:dyDescent="0.25">
      <c r="E436" s="28"/>
      <c r="F436" s="28"/>
    </row>
    <row r="437" spans="5:6" x14ac:dyDescent="0.25">
      <c r="E437" s="28"/>
      <c r="F437" s="28"/>
    </row>
    <row r="438" spans="5:6" x14ac:dyDescent="0.25">
      <c r="E438" s="28"/>
      <c r="F438" s="28"/>
    </row>
    <row r="439" spans="5:6" x14ac:dyDescent="0.25">
      <c r="E439" s="28"/>
      <c r="F439" s="28"/>
    </row>
    <row r="440" spans="5:6" x14ac:dyDescent="0.25">
      <c r="E440" s="28"/>
      <c r="F440" s="28"/>
    </row>
    <row r="441" spans="5:6" x14ac:dyDescent="0.25">
      <c r="E441" s="28"/>
      <c r="F441" s="28"/>
    </row>
    <row r="442" spans="5:6" x14ac:dyDescent="0.25">
      <c r="E442" s="28"/>
      <c r="F442" s="28"/>
    </row>
    <row r="443" spans="5:6" x14ac:dyDescent="0.25">
      <c r="E443" s="28"/>
      <c r="F443" s="28"/>
    </row>
    <row r="444" spans="5:6" x14ac:dyDescent="0.25">
      <c r="E444" s="28"/>
      <c r="F444" s="28"/>
    </row>
    <row r="445" spans="5:6" x14ac:dyDescent="0.25">
      <c r="E445" s="28"/>
      <c r="F445" s="28"/>
    </row>
    <row r="446" spans="5:6" x14ac:dyDescent="0.25">
      <c r="E446" s="28"/>
      <c r="F446" s="28"/>
    </row>
    <row r="447" spans="5:6" x14ac:dyDescent="0.25">
      <c r="E447" s="28"/>
      <c r="F447" s="28"/>
    </row>
    <row r="448" spans="5:6" x14ac:dyDescent="0.25">
      <c r="E448" s="28"/>
      <c r="F448" s="28"/>
    </row>
    <row r="449" spans="5:6" x14ac:dyDescent="0.25">
      <c r="E449" s="28"/>
      <c r="F449" s="28"/>
    </row>
    <row r="450" spans="5:6" x14ac:dyDescent="0.25">
      <c r="E450" s="28"/>
      <c r="F450" s="28"/>
    </row>
    <row r="451" spans="5:6" x14ac:dyDescent="0.25">
      <c r="E451" s="28"/>
      <c r="F451" s="28"/>
    </row>
    <row r="452" spans="5:6" x14ac:dyDescent="0.25">
      <c r="E452" s="28"/>
      <c r="F452" s="28"/>
    </row>
    <row r="453" spans="5:6" x14ac:dyDescent="0.25">
      <c r="E453" s="28"/>
      <c r="F453" s="28"/>
    </row>
    <row r="454" spans="5:6" x14ac:dyDescent="0.25">
      <c r="E454" s="28"/>
      <c r="F454" s="28"/>
    </row>
    <row r="455" spans="5:6" x14ac:dyDescent="0.25">
      <c r="E455" s="28"/>
      <c r="F455" s="28"/>
    </row>
    <row r="456" spans="5:6" x14ac:dyDescent="0.25">
      <c r="E456" s="28"/>
      <c r="F456" s="28"/>
    </row>
    <row r="457" spans="5:6" x14ac:dyDescent="0.25">
      <c r="E457" s="28"/>
      <c r="F457" s="28"/>
    </row>
    <row r="458" spans="5:6" x14ac:dyDescent="0.25">
      <c r="E458" s="28"/>
      <c r="F458" s="28"/>
    </row>
    <row r="459" spans="5:6" x14ac:dyDescent="0.25">
      <c r="E459" s="28"/>
      <c r="F459" s="28"/>
    </row>
    <row r="460" spans="5:6" x14ac:dyDescent="0.25">
      <c r="E460" s="28"/>
      <c r="F460" s="28"/>
    </row>
    <row r="461" spans="5:6" x14ac:dyDescent="0.25">
      <c r="E461" s="28"/>
      <c r="F461" s="28"/>
    </row>
    <row r="462" spans="5:6" x14ac:dyDescent="0.25">
      <c r="E462" s="28"/>
      <c r="F462" s="28"/>
    </row>
    <row r="463" spans="5:6" x14ac:dyDescent="0.25">
      <c r="E463" s="28"/>
      <c r="F463" s="28"/>
    </row>
    <row r="464" spans="5:6" x14ac:dyDescent="0.25">
      <c r="E464" s="28"/>
      <c r="F464" s="28"/>
    </row>
    <row r="465" spans="5:6" x14ac:dyDescent="0.25">
      <c r="E465" s="28"/>
      <c r="F465" s="28"/>
    </row>
    <row r="466" spans="5:6" x14ac:dyDescent="0.25">
      <c r="E466" s="28"/>
      <c r="F466" s="28"/>
    </row>
    <row r="467" spans="5:6" x14ac:dyDescent="0.25">
      <c r="E467" s="28"/>
      <c r="F467" s="28"/>
    </row>
    <row r="468" spans="5:6" x14ac:dyDescent="0.25">
      <c r="E468" s="28"/>
      <c r="F468" s="28"/>
    </row>
    <row r="469" spans="5:6" x14ac:dyDescent="0.25">
      <c r="E469" s="28"/>
      <c r="F469" s="28"/>
    </row>
    <row r="470" spans="5:6" x14ac:dyDescent="0.25">
      <c r="E470" s="28"/>
      <c r="F470" s="28"/>
    </row>
    <row r="471" spans="5:6" x14ac:dyDescent="0.25">
      <c r="E471" s="28"/>
      <c r="F471" s="28"/>
    </row>
    <row r="472" spans="5:6" x14ac:dyDescent="0.25">
      <c r="E472" s="28"/>
      <c r="F472" s="28"/>
    </row>
    <row r="473" spans="5:6" x14ac:dyDescent="0.25">
      <c r="E473" s="28"/>
      <c r="F473" s="28"/>
    </row>
    <row r="474" spans="5:6" x14ac:dyDescent="0.25">
      <c r="E474" s="28"/>
      <c r="F474" s="28"/>
    </row>
    <row r="475" spans="5:6" x14ac:dyDescent="0.25">
      <c r="E475" s="28"/>
      <c r="F475" s="28"/>
    </row>
    <row r="476" spans="5:6" x14ac:dyDescent="0.25">
      <c r="E476" s="28"/>
      <c r="F476" s="28"/>
    </row>
    <row r="477" spans="5:6" x14ac:dyDescent="0.25">
      <c r="E477" s="28"/>
      <c r="F477" s="28"/>
    </row>
    <row r="478" spans="5:6" x14ac:dyDescent="0.25">
      <c r="E478" s="28"/>
      <c r="F478" s="28"/>
    </row>
    <row r="479" spans="5:6" x14ac:dyDescent="0.25">
      <c r="E479" s="28"/>
      <c r="F479" s="28"/>
    </row>
    <row r="480" spans="5:6" x14ac:dyDescent="0.25">
      <c r="E480" s="28"/>
      <c r="F480" s="28"/>
    </row>
    <row r="481" spans="5:6" x14ac:dyDescent="0.25">
      <c r="E481" s="28"/>
      <c r="F481" s="28"/>
    </row>
    <row r="482" spans="5:6" x14ac:dyDescent="0.25">
      <c r="E482" s="28"/>
      <c r="F482" s="28"/>
    </row>
    <row r="483" spans="5:6" x14ac:dyDescent="0.25">
      <c r="E483" s="28"/>
      <c r="F483" s="28"/>
    </row>
    <row r="484" spans="5:6" x14ac:dyDescent="0.25">
      <c r="E484" s="28"/>
      <c r="F484" s="28"/>
    </row>
    <row r="485" spans="5:6" x14ac:dyDescent="0.25">
      <c r="E485" s="28"/>
      <c r="F485" s="28"/>
    </row>
    <row r="486" spans="5:6" x14ac:dyDescent="0.25">
      <c r="E486" s="28"/>
      <c r="F486" s="28"/>
    </row>
    <row r="487" spans="5:6" x14ac:dyDescent="0.25">
      <c r="E487" s="28"/>
      <c r="F487" s="28"/>
    </row>
    <row r="488" spans="5:6" x14ac:dyDescent="0.25">
      <c r="E488" s="28"/>
      <c r="F488" s="28"/>
    </row>
    <row r="489" spans="5:6" x14ac:dyDescent="0.25">
      <c r="E489" s="28"/>
      <c r="F489" s="28"/>
    </row>
    <row r="490" spans="5:6" x14ac:dyDescent="0.25">
      <c r="E490" s="28"/>
      <c r="F490" s="28"/>
    </row>
    <row r="491" spans="5:6" x14ac:dyDescent="0.25">
      <c r="E491" s="28"/>
      <c r="F491" s="28"/>
    </row>
    <row r="492" spans="5:6" x14ac:dyDescent="0.25">
      <c r="E492" s="28"/>
      <c r="F492" s="28"/>
    </row>
    <row r="493" spans="5:6" x14ac:dyDescent="0.25">
      <c r="E493" s="28"/>
      <c r="F493" s="28"/>
    </row>
    <row r="494" spans="5:6" x14ac:dyDescent="0.25">
      <c r="E494" s="28"/>
      <c r="F494" s="28"/>
    </row>
    <row r="495" spans="5:6" x14ac:dyDescent="0.25">
      <c r="E495" s="28"/>
      <c r="F495" s="28"/>
    </row>
    <row r="496" spans="5:6" x14ac:dyDescent="0.25">
      <c r="E496" s="28"/>
      <c r="F496" s="28"/>
    </row>
    <row r="497" spans="5:6" x14ac:dyDescent="0.25">
      <c r="E497" s="28"/>
      <c r="F497" s="28"/>
    </row>
    <row r="498" spans="5:6" x14ac:dyDescent="0.25">
      <c r="E498" s="28"/>
      <c r="F498" s="28"/>
    </row>
    <row r="499" spans="5:6" x14ac:dyDescent="0.25">
      <c r="E499" s="28"/>
      <c r="F499" s="28"/>
    </row>
    <row r="500" spans="5:6" x14ac:dyDescent="0.25">
      <c r="E500" s="28"/>
      <c r="F500" s="28"/>
    </row>
    <row r="501" spans="5:6" x14ac:dyDescent="0.25">
      <c r="E501" s="28"/>
      <c r="F501" s="28"/>
    </row>
    <row r="502" spans="5:6" x14ac:dyDescent="0.25">
      <c r="E502" s="28"/>
      <c r="F502" s="28"/>
    </row>
    <row r="503" spans="5:6" x14ac:dyDescent="0.25">
      <c r="E503" s="28"/>
      <c r="F503" s="28"/>
    </row>
    <row r="504" spans="5:6" x14ac:dyDescent="0.25">
      <c r="E504" s="28"/>
      <c r="F504" s="28"/>
    </row>
    <row r="505" spans="5:6" x14ac:dyDescent="0.25">
      <c r="E505" s="28"/>
      <c r="F505" s="28"/>
    </row>
    <row r="506" spans="5:6" x14ac:dyDescent="0.25">
      <c r="E506" s="28"/>
      <c r="F506" s="28"/>
    </row>
    <row r="507" spans="5:6" x14ac:dyDescent="0.25">
      <c r="E507" s="28"/>
      <c r="F507" s="28"/>
    </row>
    <row r="508" spans="5:6" x14ac:dyDescent="0.25">
      <c r="E508" s="28"/>
      <c r="F508" s="28"/>
    </row>
    <row r="509" spans="5:6" x14ac:dyDescent="0.25">
      <c r="E509" s="28"/>
      <c r="F509" s="28"/>
    </row>
    <row r="510" spans="5:6" x14ac:dyDescent="0.25">
      <c r="E510" s="28"/>
      <c r="F510" s="28"/>
    </row>
    <row r="511" spans="5:6" x14ac:dyDescent="0.25">
      <c r="E511" s="28"/>
      <c r="F511" s="28"/>
    </row>
    <row r="512" spans="5:6" x14ac:dyDescent="0.25">
      <c r="E512" s="28"/>
      <c r="F512" s="28"/>
    </row>
    <row r="513" spans="5:6" x14ac:dyDescent="0.25">
      <c r="E513" s="28"/>
      <c r="F513" s="28"/>
    </row>
    <row r="514" spans="5:6" x14ac:dyDescent="0.25">
      <c r="E514" s="28"/>
      <c r="F514" s="28"/>
    </row>
    <row r="515" spans="5:6" x14ac:dyDescent="0.25">
      <c r="E515" s="28"/>
      <c r="F515" s="28"/>
    </row>
    <row r="516" spans="5:6" x14ac:dyDescent="0.25">
      <c r="E516" s="28"/>
      <c r="F516" s="28"/>
    </row>
    <row r="517" spans="5:6" x14ac:dyDescent="0.25">
      <c r="E517" s="28"/>
      <c r="F517" s="28"/>
    </row>
    <row r="518" spans="5:6" x14ac:dyDescent="0.25">
      <c r="E518" s="28"/>
      <c r="F518" s="28"/>
    </row>
    <row r="519" spans="5:6" x14ac:dyDescent="0.25">
      <c r="E519" s="28"/>
      <c r="F519" s="28"/>
    </row>
    <row r="520" spans="5:6" x14ac:dyDescent="0.25">
      <c r="E520" s="28"/>
      <c r="F520" s="28"/>
    </row>
    <row r="521" spans="5:6" x14ac:dyDescent="0.25">
      <c r="E521" s="28"/>
      <c r="F521" s="28"/>
    </row>
    <row r="522" spans="5:6" x14ac:dyDescent="0.25">
      <c r="E522" s="28"/>
      <c r="F522" s="28"/>
    </row>
    <row r="523" spans="5:6" x14ac:dyDescent="0.25">
      <c r="E523" s="28"/>
      <c r="F523" s="28"/>
    </row>
    <row r="524" spans="5:6" x14ac:dyDescent="0.25">
      <c r="E524" s="28"/>
      <c r="F524" s="28"/>
    </row>
    <row r="525" spans="5:6" x14ac:dyDescent="0.25">
      <c r="E525" s="28"/>
      <c r="F525" s="28"/>
    </row>
    <row r="526" spans="5:6" x14ac:dyDescent="0.25">
      <c r="E526" s="28"/>
      <c r="F526" s="28"/>
    </row>
    <row r="527" spans="5:6" x14ac:dyDescent="0.25">
      <c r="E527" s="28"/>
      <c r="F527" s="28"/>
    </row>
    <row r="528" spans="5:6" x14ac:dyDescent="0.25">
      <c r="E528" s="28"/>
      <c r="F528" s="28"/>
    </row>
    <row r="529" spans="5:6" x14ac:dyDescent="0.25">
      <c r="E529" s="28"/>
      <c r="F529" s="28"/>
    </row>
    <row r="530" spans="5:6" x14ac:dyDescent="0.25">
      <c r="E530" s="28"/>
      <c r="F530" s="28"/>
    </row>
    <row r="531" spans="5:6" x14ac:dyDescent="0.25">
      <c r="E531" s="28"/>
      <c r="F531" s="28"/>
    </row>
    <row r="532" spans="5:6" x14ac:dyDescent="0.25">
      <c r="E532" s="28"/>
      <c r="F532" s="28"/>
    </row>
    <row r="533" spans="5:6" x14ac:dyDescent="0.25">
      <c r="E533" s="28"/>
      <c r="F533" s="28"/>
    </row>
    <row r="534" spans="5:6" x14ac:dyDescent="0.25">
      <c r="E534" s="28"/>
      <c r="F534" s="28"/>
    </row>
    <row r="535" spans="5:6" x14ac:dyDescent="0.25">
      <c r="E535" s="28"/>
      <c r="F535" s="28"/>
    </row>
    <row r="536" spans="5:6" x14ac:dyDescent="0.25">
      <c r="E536" s="28"/>
      <c r="F536" s="28"/>
    </row>
    <row r="537" spans="5:6" x14ac:dyDescent="0.25">
      <c r="E537" s="28"/>
      <c r="F537" s="28"/>
    </row>
    <row r="538" spans="5:6" x14ac:dyDescent="0.25">
      <c r="E538" s="28"/>
      <c r="F538" s="28"/>
    </row>
    <row r="539" spans="5:6" x14ac:dyDescent="0.25">
      <c r="E539" s="28"/>
      <c r="F539" s="28"/>
    </row>
    <row r="540" spans="5:6" x14ac:dyDescent="0.25">
      <c r="E540" s="28"/>
      <c r="F540" s="28"/>
    </row>
    <row r="541" spans="5:6" x14ac:dyDescent="0.25">
      <c r="E541" s="28"/>
      <c r="F541" s="28"/>
    </row>
    <row r="542" spans="5:6" x14ac:dyDescent="0.25">
      <c r="E542" s="28"/>
      <c r="F542" s="28"/>
    </row>
    <row r="543" spans="5:6" x14ac:dyDescent="0.25">
      <c r="E543" s="28"/>
      <c r="F543" s="28"/>
    </row>
    <row r="544" spans="5:6" x14ac:dyDescent="0.25">
      <c r="E544" s="28"/>
      <c r="F544" s="28"/>
    </row>
    <row r="545" spans="5:6" x14ac:dyDescent="0.25">
      <c r="E545" s="28"/>
      <c r="F545" s="28"/>
    </row>
    <row r="546" spans="5:6" x14ac:dyDescent="0.25">
      <c r="E546" s="28"/>
      <c r="F546" s="28"/>
    </row>
    <row r="547" spans="5:6" x14ac:dyDescent="0.25">
      <c r="E547" s="28"/>
      <c r="F547" s="28"/>
    </row>
    <row r="548" spans="5:6" x14ac:dyDescent="0.25">
      <c r="E548" s="28"/>
      <c r="F548" s="28"/>
    </row>
    <row r="549" spans="5:6" x14ac:dyDescent="0.25">
      <c r="E549" s="28"/>
      <c r="F549" s="28"/>
    </row>
    <row r="550" spans="5:6" x14ac:dyDescent="0.25">
      <c r="E550" s="28"/>
      <c r="F550" s="28"/>
    </row>
    <row r="551" spans="5:6" x14ac:dyDescent="0.25">
      <c r="E551" s="28"/>
      <c r="F551" s="28"/>
    </row>
    <row r="552" spans="5:6" x14ac:dyDescent="0.25">
      <c r="E552" s="28"/>
      <c r="F552" s="28"/>
    </row>
    <row r="553" spans="5:6" x14ac:dyDescent="0.25">
      <c r="E553" s="28"/>
      <c r="F553" s="28"/>
    </row>
    <row r="554" spans="5:6" x14ac:dyDescent="0.25">
      <c r="E554" s="28"/>
      <c r="F554" s="28"/>
    </row>
    <row r="555" spans="5:6" x14ac:dyDescent="0.25">
      <c r="E555" s="28"/>
      <c r="F555" s="28"/>
    </row>
    <row r="556" spans="5:6" x14ac:dyDescent="0.25">
      <c r="E556" s="28"/>
      <c r="F556" s="28"/>
    </row>
    <row r="557" spans="5:6" x14ac:dyDescent="0.25">
      <c r="E557" s="28"/>
      <c r="F557" s="28"/>
    </row>
    <row r="558" spans="5:6" x14ac:dyDescent="0.25">
      <c r="E558" s="28"/>
      <c r="F558" s="28"/>
    </row>
    <row r="559" spans="5:6" x14ac:dyDescent="0.25">
      <c r="E559" s="28"/>
      <c r="F559" s="28"/>
    </row>
    <row r="560" spans="5:6" x14ac:dyDescent="0.25">
      <c r="E560" s="28"/>
      <c r="F560" s="28"/>
    </row>
    <row r="561" spans="5:6" x14ac:dyDescent="0.25">
      <c r="E561" s="28"/>
      <c r="F561" s="28"/>
    </row>
    <row r="562" spans="5:6" x14ac:dyDescent="0.25">
      <c r="E562" s="28"/>
      <c r="F562" s="28"/>
    </row>
    <row r="563" spans="5:6" x14ac:dyDescent="0.25">
      <c r="E563" s="28"/>
      <c r="F563" s="28"/>
    </row>
    <row r="564" spans="5:6" x14ac:dyDescent="0.25">
      <c r="E564" s="28"/>
      <c r="F564" s="28"/>
    </row>
    <row r="565" spans="5:6" x14ac:dyDescent="0.25">
      <c r="E565" s="28"/>
      <c r="F565" s="28"/>
    </row>
    <row r="566" spans="5:6" x14ac:dyDescent="0.25">
      <c r="E566" s="28"/>
      <c r="F566" s="28"/>
    </row>
    <row r="567" spans="5:6" x14ac:dyDescent="0.25">
      <c r="E567" s="28"/>
      <c r="F567" s="28"/>
    </row>
    <row r="568" spans="5:6" x14ac:dyDescent="0.25">
      <c r="E568" s="28"/>
      <c r="F568" s="28"/>
    </row>
    <row r="569" spans="5:6" x14ac:dyDescent="0.25">
      <c r="E569" s="28"/>
      <c r="F569" s="28"/>
    </row>
    <row r="570" spans="5:6" x14ac:dyDescent="0.25">
      <c r="E570" s="28"/>
      <c r="F570" s="28"/>
    </row>
    <row r="571" spans="5:6" x14ac:dyDescent="0.25">
      <c r="E571" s="28"/>
      <c r="F571" s="28"/>
    </row>
    <row r="572" spans="5:6" x14ac:dyDescent="0.25">
      <c r="E572" s="28"/>
      <c r="F572" s="28"/>
    </row>
    <row r="573" spans="5:6" x14ac:dyDescent="0.25">
      <c r="E573" s="28"/>
      <c r="F573" s="28"/>
    </row>
    <row r="574" spans="5:6" x14ac:dyDescent="0.25">
      <c r="E574" s="28"/>
      <c r="F574" s="28"/>
    </row>
    <row r="575" spans="5:6" x14ac:dyDescent="0.25">
      <c r="E575" s="28"/>
      <c r="F575" s="28"/>
    </row>
    <row r="576" spans="5:6" x14ac:dyDescent="0.25">
      <c r="E576" s="28"/>
      <c r="F576" s="28"/>
    </row>
    <row r="577" spans="5:6" x14ac:dyDescent="0.25">
      <c r="E577" s="28"/>
      <c r="F577" s="28"/>
    </row>
    <row r="578" spans="5:6" x14ac:dyDescent="0.25">
      <c r="E578" s="28"/>
      <c r="F578" s="28"/>
    </row>
    <row r="579" spans="5:6" x14ac:dyDescent="0.25">
      <c r="E579" s="28"/>
      <c r="F579" s="28"/>
    </row>
    <row r="580" spans="5:6" x14ac:dyDescent="0.25">
      <c r="E580" s="28"/>
      <c r="F580" s="28"/>
    </row>
    <row r="581" spans="5:6" x14ac:dyDescent="0.25">
      <c r="E581" s="28"/>
      <c r="F581" s="28"/>
    </row>
    <row r="582" spans="5:6" x14ac:dyDescent="0.25">
      <c r="E582" s="28"/>
      <c r="F582" s="28"/>
    </row>
    <row r="583" spans="5:6" x14ac:dyDescent="0.25">
      <c r="E583" s="28"/>
      <c r="F583" s="28"/>
    </row>
    <row r="584" spans="5:6" x14ac:dyDescent="0.25">
      <c r="E584" s="28"/>
      <c r="F584" s="28"/>
    </row>
    <row r="585" spans="5:6" x14ac:dyDescent="0.25">
      <c r="E585" s="28"/>
      <c r="F585" s="28"/>
    </row>
    <row r="586" spans="5:6" x14ac:dyDescent="0.25">
      <c r="E586" s="28"/>
      <c r="F586" s="28"/>
    </row>
    <row r="587" spans="5:6" x14ac:dyDescent="0.25">
      <c r="E587" s="28"/>
      <c r="F587" s="28"/>
    </row>
    <row r="588" spans="5:6" x14ac:dyDescent="0.25">
      <c r="E588" s="28"/>
      <c r="F588" s="28"/>
    </row>
    <row r="589" spans="5:6" x14ac:dyDescent="0.25">
      <c r="E589" s="28"/>
      <c r="F589" s="28"/>
    </row>
    <row r="590" spans="5:6" x14ac:dyDescent="0.25">
      <c r="E590" s="28"/>
      <c r="F590" s="28"/>
    </row>
    <row r="591" spans="5:6" x14ac:dyDescent="0.25">
      <c r="E591" s="28"/>
      <c r="F591" s="28"/>
    </row>
    <row r="592" spans="5:6" x14ac:dyDescent="0.25">
      <c r="E592" s="28"/>
      <c r="F592" s="28"/>
    </row>
    <row r="593" spans="5:6" x14ac:dyDescent="0.25">
      <c r="E593" s="28"/>
      <c r="F593" s="28"/>
    </row>
    <row r="594" spans="5:6" x14ac:dyDescent="0.25">
      <c r="E594" s="28"/>
      <c r="F594" s="28"/>
    </row>
    <row r="595" spans="5:6" x14ac:dyDescent="0.25">
      <c r="E595" s="28"/>
      <c r="F595" s="28"/>
    </row>
    <row r="596" spans="5:6" x14ac:dyDescent="0.25">
      <c r="E596" s="28"/>
      <c r="F596" s="28"/>
    </row>
    <row r="597" spans="5:6" x14ac:dyDescent="0.25">
      <c r="E597" s="28"/>
      <c r="F597" s="28"/>
    </row>
    <row r="598" spans="5:6" x14ac:dyDescent="0.25">
      <c r="E598" s="28"/>
      <c r="F598" s="28"/>
    </row>
    <row r="599" spans="5:6" x14ac:dyDescent="0.25">
      <c r="E599" s="28"/>
      <c r="F599" s="28"/>
    </row>
    <row r="600" spans="5:6" x14ac:dyDescent="0.25">
      <c r="E600" s="28"/>
      <c r="F600" s="28"/>
    </row>
    <row r="601" spans="5:6" x14ac:dyDescent="0.25">
      <c r="E601" s="28"/>
      <c r="F601" s="28"/>
    </row>
    <row r="602" spans="5:6" x14ac:dyDescent="0.25">
      <c r="E602" s="28"/>
      <c r="F602" s="28"/>
    </row>
    <row r="603" spans="5:6" x14ac:dyDescent="0.25">
      <c r="E603" s="28"/>
      <c r="F603" s="28"/>
    </row>
    <row r="604" spans="5:6" x14ac:dyDescent="0.25">
      <c r="E604" s="28"/>
      <c r="F604" s="28"/>
    </row>
    <row r="605" spans="5:6" x14ac:dyDescent="0.25">
      <c r="E605" s="28"/>
      <c r="F605" s="28"/>
    </row>
    <row r="606" spans="5:6" x14ac:dyDescent="0.25">
      <c r="E606" s="28"/>
      <c r="F606" s="28"/>
    </row>
    <row r="607" spans="5:6" x14ac:dyDescent="0.25">
      <c r="E607" s="28"/>
      <c r="F607" s="28"/>
    </row>
    <row r="608" spans="5:6" x14ac:dyDescent="0.25">
      <c r="E608" s="28"/>
      <c r="F608" s="28"/>
    </row>
    <row r="609" spans="5:6" x14ac:dyDescent="0.25">
      <c r="E609" s="28"/>
      <c r="F609" s="28"/>
    </row>
    <row r="610" spans="5:6" x14ac:dyDescent="0.25">
      <c r="E610" s="28"/>
      <c r="F610" s="28"/>
    </row>
    <row r="611" spans="5:6" x14ac:dyDescent="0.25">
      <c r="E611" s="28"/>
      <c r="F611" s="28"/>
    </row>
    <row r="612" spans="5:6" x14ac:dyDescent="0.25">
      <c r="E612" s="28"/>
      <c r="F612" s="28"/>
    </row>
    <row r="613" spans="5:6" x14ac:dyDescent="0.25">
      <c r="E613" s="28"/>
      <c r="F613" s="28"/>
    </row>
    <row r="614" spans="5:6" x14ac:dyDescent="0.25">
      <c r="E614" s="28"/>
      <c r="F614" s="28"/>
    </row>
    <row r="615" spans="5:6" x14ac:dyDescent="0.25">
      <c r="E615" s="28"/>
      <c r="F615" s="28"/>
    </row>
    <row r="616" spans="5:6" x14ac:dyDescent="0.25">
      <c r="E616" s="28"/>
      <c r="F616" s="28"/>
    </row>
    <row r="617" spans="5:6" x14ac:dyDescent="0.25">
      <c r="E617" s="28"/>
      <c r="F617" s="28"/>
    </row>
    <row r="618" spans="5:6" x14ac:dyDescent="0.25">
      <c r="E618" s="28"/>
      <c r="F618" s="28"/>
    </row>
    <row r="619" spans="5:6" x14ac:dyDescent="0.25">
      <c r="E619" s="28"/>
      <c r="F619" s="28"/>
    </row>
    <row r="620" spans="5:6" x14ac:dyDescent="0.25">
      <c r="E620" s="28"/>
      <c r="F620" s="28"/>
    </row>
    <row r="621" spans="5:6" x14ac:dyDescent="0.25">
      <c r="E621" s="28"/>
      <c r="F621" s="28"/>
    </row>
    <row r="622" spans="5:6" x14ac:dyDescent="0.25">
      <c r="E622" s="28"/>
      <c r="F622" s="28"/>
    </row>
    <row r="623" spans="5:6" x14ac:dyDescent="0.25">
      <c r="E623" s="28"/>
      <c r="F623" s="28"/>
    </row>
    <row r="624" spans="5:6" x14ac:dyDescent="0.25">
      <c r="E624" s="28"/>
      <c r="F624" s="28"/>
    </row>
    <row r="625" spans="5:6" x14ac:dyDescent="0.25">
      <c r="E625" s="28"/>
      <c r="F625" s="28"/>
    </row>
    <row r="626" spans="5:6" x14ac:dyDescent="0.25">
      <c r="E626" s="28"/>
      <c r="F626" s="28"/>
    </row>
    <row r="627" spans="5:6" x14ac:dyDescent="0.25">
      <c r="E627" s="28"/>
      <c r="F627" s="28"/>
    </row>
    <row r="628" spans="5:6" x14ac:dyDescent="0.25">
      <c r="E628" s="28"/>
      <c r="F628" s="28"/>
    </row>
    <row r="629" spans="5:6" x14ac:dyDescent="0.25">
      <c r="E629" s="28"/>
      <c r="F629" s="28"/>
    </row>
    <row r="630" spans="5:6" x14ac:dyDescent="0.25">
      <c r="E630" s="28"/>
      <c r="F630" s="28"/>
    </row>
    <row r="631" spans="5:6" x14ac:dyDescent="0.25">
      <c r="E631" s="28"/>
      <c r="F631" s="28"/>
    </row>
    <row r="632" spans="5:6" x14ac:dyDescent="0.25">
      <c r="E632" s="28"/>
      <c r="F632" s="28"/>
    </row>
    <row r="633" spans="5:6" x14ac:dyDescent="0.25">
      <c r="E633" s="28"/>
      <c r="F633" s="28"/>
    </row>
    <row r="634" spans="5:6" x14ac:dyDescent="0.25">
      <c r="E634" s="28"/>
      <c r="F634" s="28"/>
    </row>
    <row r="635" spans="5:6" x14ac:dyDescent="0.25">
      <c r="E635" s="28"/>
      <c r="F635" s="28"/>
    </row>
    <row r="636" spans="5:6" x14ac:dyDescent="0.25">
      <c r="E636" s="28"/>
      <c r="F636" s="28"/>
    </row>
    <row r="637" spans="5:6" x14ac:dyDescent="0.25">
      <c r="E637" s="28"/>
      <c r="F637" s="28"/>
    </row>
    <row r="638" spans="5:6" x14ac:dyDescent="0.25">
      <c r="E638" s="28"/>
      <c r="F638" s="28"/>
    </row>
    <row r="639" spans="5:6" x14ac:dyDescent="0.25">
      <c r="E639" s="28"/>
      <c r="F639" s="28"/>
    </row>
    <row r="640" spans="5:6" x14ac:dyDescent="0.25">
      <c r="E640" s="28"/>
      <c r="F640" s="28"/>
    </row>
    <row r="641" spans="5:6" x14ac:dyDescent="0.25">
      <c r="E641" s="28"/>
      <c r="F641" s="28"/>
    </row>
    <row r="642" spans="5:6" x14ac:dyDescent="0.25">
      <c r="E642" s="28"/>
      <c r="F642" s="28"/>
    </row>
    <row r="643" spans="5:6" x14ac:dyDescent="0.25">
      <c r="E643" s="28"/>
      <c r="F643" s="28"/>
    </row>
    <row r="644" spans="5:6" x14ac:dyDescent="0.25">
      <c r="E644" s="28"/>
      <c r="F644" s="28"/>
    </row>
    <row r="645" spans="5:6" x14ac:dyDescent="0.25">
      <c r="E645" s="28"/>
      <c r="F645" s="28"/>
    </row>
    <row r="646" spans="5:6" x14ac:dyDescent="0.25">
      <c r="E646" s="28"/>
      <c r="F646" s="28"/>
    </row>
    <row r="647" spans="5:6" x14ac:dyDescent="0.25">
      <c r="E647" s="28"/>
      <c r="F647" s="28"/>
    </row>
    <row r="648" spans="5:6" x14ac:dyDescent="0.25">
      <c r="E648" s="28"/>
      <c r="F648" s="28"/>
    </row>
    <row r="649" spans="5:6" x14ac:dyDescent="0.25">
      <c r="E649" s="28"/>
      <c r="F649" s="28"/>
    </row>
    <row r="650" spans="5:6" x14ac:dyDescent="0.25">
      <c r="E650" s="28"/>
      <c r="F650" s="28"/>
    </row>
    <row r="651" spans="5:6" x14ac:dyDescent="0.25">
      <c r="E651" s="28"/>
      <c r="F651" s="28"/>
    </row>
    <row r="652" spans="5:6" x14ac:dyDescent="0.25">
      <c r="E652" s="28"/>
      <c r="F652" s="28"/>
    </row>
    <row r="653" spans="5:6" x14ac:dyDescent="0.25">
      <c r="E653" s="28"/>
      <c r="F653" s="28"/>
    </row>
    <row r="654" spans="5:6" x14ac:dyDescent="0.25">
      <c r="E654" s="28"/>
      <c r="F654" s="28"/>
    </row>
    <row r="655" spans="5:6" x14ac:dyDescent="0.25">
      <c r="E655" s="28"/>
      <c r="F655" s="28"/>
    </row>
    <row r="656" spans="5:6" x14ac:dyDescent="0.25">
      <c r="E656" s="28"/>
      <c r="F656" s="28"/>
    </row>
    <row r="657" spans="5:6" x14ac:dyDescent="0.25">
      <c r="E657" s="28"/>
      <c r="F657" s="28"/>
    </row>
    <row r="658" spans="5:6" x14ac:dyDescent="0.25">
      <c r="E658" s="28"/>
      <c r="F658" s="28"/>
    </row>
    <row r="659" spans="5:6" x14ac:dyDescent="0.25">
      <c r="E659" s="28"/>
      <c r="F659" s="28"/>
    </row>
    <row r="660" spans="5:6" x14ac:dyDescent="0.25">
      <c r="E660" s="28"/>
      <c r="F660" s="28"/>
    </row>
    <row r="661" spans="5:6" x14ac:dyDescent="0.25">
      <c r="E661" s="28"/>
      <c r="F661" s="28"/>
    </row>
    <row r="662" spans="5:6" x14ac:dyDescent="0.25">
      <c r="E662" s="28"/>
      <c r="F662" s="28"/>
    </row>
    <row r="663" spans="5:6" x14ac:dyDescent="0.25">
      <c r="E663" s="28"/>
      <c r="F663" s="28"/>
    </row>
    <row r="664" spans="5:6" x14ac:dyDescent="0.25">
      <c r="E664" s="28"/>
      <c r="F664" s="28"/>
    </row>
    <row r="665" spans="5:6" x14ac:dyDescent="0.25">
      <c r="E665" s="28"/>
      <c r="F665" s="28"/>
    </row>
    <row r="666" spans="5:6" x14ac:dyDescent="0.25">
      <c r="E666" s="28"/>
      <c r="F666" s="28"/>
    </row>
    <row r="667" spans="5:6" x14ac:dyDescent="0.25">
      <c r="E667" s="28"/>
      <c r="F667" s="28"/>
    </row>
    <row r="668" spans="5:6" x14ac:dyDescent="0.25">
      <c r="E668" s="28"/>
      <c r="F668" s="28"/>
    </row>
    <row r="669" spans="5:6" x14ac:dyDescent="0.25">
      <c r="E669" s="28"/>
      <c r="F669" s="28"/>
    </row>
    <row r="670" spans="5:6" x14ac:dyDescent="0.25">
      <c r="E670" s="28"/>
      <c r="F670" s="28"/>
    </row>
    <row r="671" spans="5:6" x14ac:dyDescent="0.25">
      <c r="E671" s="28"/>
      <c r="F671" s="28"/>
    </row>
    <row r="672" spans="5:6" x14ac:dyDescent="0.25">
      <c r="E672" s="28"/>
      <c r="F672" s="28"/>
    </row>
    <row r="673" spans="5:6" x14ac:dyDescent="0.25">
      <c r="E673" s="28"/>
      <c r="F673" s="28"/>
    </row>
    <row r="674" spans="5:6" x14ac:dyDescent="0.25">
      <c r="E674" s="28"/>
      <c r="F674" s="28"/>
    </row>
    <row r="675" spans="5:6" x14ac:dyDescent="0.25">
      <c r="E675" s="28"/>
      <c r="F675" s="28"/>
    </row>
    <row r="676" spans="5:6" x14ac:dyDescent="0.25">
      <c r="E676" s="28"/>
      <c r="F676" s="28"/>
    </row>
    <row r="677" spans="5:6" x14ac:dyDescent="0.25">
      <c r="E677" s="28"/>
      <c r="F677" s="28"/>
    </row>
    <row r="678" spans="5:6" x14ac:dyDescent="0.25">
      <c r="E678" s="28"/>
      <c r="F678" s="28"/>
    </row>
    <row r="679" spans="5:6" x14ac:dyDescent="0.25">
      <c r="E679" s="28"/>
      <c r="F679" s="28"/>
    </row>
    <row r="680" spans="5:6" x14ac:dyDescent="0.25">
      <c r="E680" s="28"/>
      <c r="F680" s="28"/>
    </row>
    <row r="681" spans="5:6" x14ac:dyDescent="0.25">
      <c r="E681" s="28"/>
      <c r="F681" s="28"/>
    </row>
    <row r="682" spans="5:6" x14ac:dyDescent="0.25">
      <c r="E682" s="28"/>
      <c r="F682" s="28"/>
    </row>
    <row r="683" spans="5:6" x14ac:dyDescent="0.25">
      <c r="E683" s="28"/>
      <c r="F683" s="28"/>
    </row>
    <row r="684" spans="5:6" x14ac:dyDescent="0.25">
      <c r="E684" s="28"/>
      <c r="F684" s="28"/>
    </row>
    <row r="685" spans="5:6" x14ac:dyDescent="0.25">
      <c r="E685" s="28"/>
      <c r="F685" s="28"/>
    </row>
    <row r="686" spans="5:6" x14ac:dyDescent="0.25">
      <c r="E686" s="28"/>
      <c r="F686" s="28"/>
    </row>
    <row r="687" spans="5:6" x14ac:dyDescent="0.25">
      <c r="E687" s="28"/>
      <c r="F687" s="28"/>
    </row>
    <row r="688" spans="5:6" x14ac:dyDescent="0.25">
      <c r="E688" s="28"/>
      <c r="F688" s="28"/>
    </row>
    <row r="689" spans="5:6" x14ac:dyDescent="0.25">
      <c r="E689" s="28"/>
      <c r="F689" s="28"/>
    </row>
    <row r="690" spans="5:6" x14ac:dyDescent="0.25">
      <c r="E690" s="28"/>
      <c r="F690" s="28"/>
    </row>
    <row r="691" spans="5:6" x14ac:dyDescent="0.25">
      <c r="E691" s="28"/>
      <c r="F691" s="28"/>
    </row>
    <row r="692" spans="5:6" x14ac:dyDescent="0.25">
      <c r="E692" s="28"/>
      <c r="F692" s="28"/>
    </row>
    <row r="693" spans="5:6" x14ac:dyDescent="0.25">
      <c r="E693" s="28"/>
      <c r="F693" s="28"/>
    </row>
    <row r="694" spans="5:6" x14ac:dyDescent="0.25">
      <c r="E694" s="28"/>
      <c r="F694" s="28"/>
    </row>
    <row r="695" spans="5:6" x14ac:dyDescent="0.25">
      <c r="E695" s="28"/>
      <c r="F695" s="28"/>
    </row>
    <row r="696" spans="5:6" x14ac:dyDescent="0.25">
      <c r="E696" s="28"/>
      <c r="F696" s="28"/>
    </row>
    <row r="697" spans="5:6" x14ac:dyDescent="0.25">
      <c r="E697" s="28"/>
      <c r="F697" s="28"/>
    </row>
    <row r="698" spans="5:6" x14ac:dyDescent="0.25">
      <c r="E698" s="28"/>
      <c r="F698" s="28"/>
    </row>
    <row r="699" spans="5:6" x14ac:dyDescent="0.25">
      <c r="E699" s="28"/>
      <c r="F699" s="28"/>
    </row>
    <row r="700" spans="5:6" x14ac:dyDescent="0.25">
      <c r="E700" s="28"/>
      <c r="F700" s="28"/>
    </row>
    <row r="701" spans="5:6" x14ac:dyDescent="0.25">
      <c r="E701" s="28"/>
      <c r="F701" s="28"/>
    </row>
    <row r="702" spans="5:6" x14ac:dyDescent="0.25">
      <c r="E702" s="28"/>
      <c r="F702" s="28"/>
    </row>
    <row r="703" spans="5:6" x14ac:dyDescent="0.25">
      <c r="E703" s="28"/>
      <c r="F703" s="28"/>
    </row>
    <row r="704" spans="5:6" x14ac:dyDescent="0.25">
      <c r="E704" s="28"/>
      <c r="F704" s="28"/>
    </row>
    <row r="705" spans="5:6" x14ac:dyDescent="0.25">
      <c r="E705" s="28"/>
      <c r="F705" s="28"/>
    </row>
    <row r="706" spans="5:6" x14ac:dyDescent="0.25">
      <c r="E706" s="28"/>
      <c r="F706" s="28"/>
    </row>
    <row r="707" spans="5:6" x14ac:dyDescent="0.25">
      <c r="E707" s="28"/>
      <c r="F707" s="28"/>
    </row>
    <row r="708" spans="5:6" x14ac:dyDescent="0.25">
      <c r="E708" s="28"/>
      <c r="F708" s="28"/>
    </row>
    <row r="709" spans="5:6" x14ac:dyDescent="0.25">
      <c r="E709" s="28"/>
      <c r="F709" s="28"/>
    </row>
    <row r="710" spans="5:6" x14ac:dyDescent="0.25">
      <c r="E710" s="28"/>
      <c r="F710" s="28"/>
    </row>
    <row r="711" spans="5:6" x14ac:dyDescent="0.25">
      <c r="E711" s="28"/>
      <c r="F711" s="28"/>
    </row>
    <row r="712" spans="5:6" x14ac:dyDescent="0.25">
      <c r="E712" s="28"/>
      <c r="F712" s="28"/>
    </row>
    <row r="713" spans="5:6" x14ac:dyDescent="0.25">
      <c r="E713" s="28"/>
      <c r="F713" s="28"/>
    </row>
    <row r="714" spans="5:6" x14ac:dyDescent="0.25">
      <c r="E714" s="28"/>
      <c r="F714" s="28"/>
    </row>
    <row r="715" spans="5:6" x14ac:dyDescent="0.25">
      <c r="E715" s="28"/>
      <c r="F715" s="28"/>
    </row>
    <row r="716" spans="5:6" x14ac:dyDescent="0.25">
      <c r="E716" s="28"/>
      <c r="F716" s="28"/>
    </row>
    <row r="717" spans="5:6" x14ac:dyDescent="0.25">
      <c r="E717" s="28"/>
      <c r="F717" s="28"/>
    </row>
    <row r="718" spans="5:6" x14ac:dyDescent="0.25">
      <c r="E718" s="28"/>
      <c r="F718" s="28"/>
    </row>
    <row r="719" spans="5:6" x14ac:dyDescent="0.25">
      <c r="E719" s="28"/>
      <c r="F719" s="28"/>
    </row>
    <row r="720" spans="5:6" x14ac:dyDescent="0.25">
      <c r="E720" s="28"/>
      <c r="F720" s="28"/>
    </row>
    <row r="721" spans="5:6" x14ac:dyDescent="0.25">
      <c r="E721" s="28"/>
      <c r="F721" s="28"/>
    </row>
    <row r="722" spans="5:6" x14ac:dyDescent="0.25">
      <c r="E722" s="28"/>
      <c r="F722" s="28"/>
    </row>
    <row r="723" spans="5:6" x14ac:dyDescent="0.25">
      <c r="E723" s="28"/>
      <c r="F723" s="28"/>
    </row>
    <row r="724" spans="5:6" x14ac:dyDescent="0.25">
      <c r="E724" s="28"/>
      <c r="F724" s="28"/>
    </row>
    <row r="725" spans="5:6" x14ac:dyDescent="0.25">
      <c r="E725" s="28"/>
      <c r="F725" s="28"/>
    </row>
    <row r="726" spans="5:6" x14ac:dyDescent="0.25">
      <c r="E726" s="28"/>
      <c r="F726" s="28"/>
    </row>
    <row r="727" spans="5:6" x14ac:dyDescent="0.25">
      <c r="E727" s="28"/>
      <c r="F727" s="28"/>
    </row>
    <row r="728" spans="5:6" x14ac:dyDescent="0.25">
      <c r="E728" s="28"/>
      <c r="F728" s="28"/>
    </row>
    <row r="729" spans="5:6" x14ac:dyDescent="0.25">
      <c r="E729" s="28"/>
      <c r="F729" s="28"/>
    </row>
    <row r="730" spans="5:6" x14ac:dyDescent="0.25">
      <c r="E730" s="28"/>
      <c r="F730" s="28"/>
    </row>
    <row r="731" spans="5:6" x14ac:dyDescent="0.25">
      <c r="E731" s="28"/>
      <c r="F731" s="28"/>
    </row>
    <row r="732" spans="5:6" x14ac:dyDescent="0.25">
      <c r="E732" s="28"/>
      <c r="F732" s="28"/>
    </row>
    <row r="733" spans="5:6" x14ac:dyDescent="0.25">
      <c r="E733" s="28"/>
      <c r="F733" s="28"/>
    </row>
    <row r="734" spans="5:6" x14ac:dyDescent="0.25">
      <c r="E734" s="28"/>
      <c r="F734" s="28"/>
    </row>
    <row r="735" spans="5:6" x14ac:dyDescent="0.25">
      <c r="E735" s="28"/>
      <c r="F735" s="28"/>
    </row>
    <row r="736" spans="5:6" x14ac:dyDescent="0.25">
      <c r="E736" s="28"/>
      <c r="F736" s="28"/>
    </row>
    <row r="737" spans="5:6" x14ac:dyDescent="0.25">
      <c r="E737" s="28"/>
      <c r="F737" s="28"/>
    </row>
    <row r="738" spans="5:6" x14ac:dyDescent="0.25">
      <c r="E738" s="28"/>
      <c r="F738" s="28"/>
    </row>
    <row r="739" spans="5:6" x14ac:dyDescent="0.25">
      <c r="E739" s="28"/>
      <c r="F739" s="28"/>
    </row>
    <row r="740" spans="5:6" x14ac:dyDescent="0.25">
      <c r="E740" s="28"/>
      <c r="F740" s="28"/>
    </row>
    <row r="741" spans="5:6" x14ac:dyDescent="0.25">
      <c r="E741" s="28"/>
      <c r="F741" s="28"/>
    </row>
    <row r="742" spans="5:6" x14ac:dyDescent="0.25">
      <c r="E742" s="28"/>
      <c r="F742" s="28"/>
    </row>
    <row r="743" spans="5:6" x14ac:dyDescent="0.25">
      <c r="E743" s="28"/>
      <c r="F743" s="28"/>
    </row>
    <row r="744" spans="5:6" x14ac:dyDescent="0.25">
      <c r="E744" s="28"/>
      <c r="F744" s="28"/>
    </row>
    <row r="745" spans="5:6" x14ac:dyDescent="0.25">
      <c r="E745" s="28"/>
      <c r="F745" s="28"/>
    </row>
    <row r="746" spans="5:6" x14ac:dyDescent="0.25">
      <c r="E746" s="28"/>
      <c r="F746" s="28"/>
    </row>
    <row r="747" spans="5:6" x14ac:dyDescent="0.25">
      <c r="E747" s="28"/>
      <c r="F747" s="28"/>
    </row>
    <row r="748" spans="5:6" x14ac:dyDescent="0.25">
      <c r="E748" s="28"/>
      <c r="F748" s="28"/>
    </row>
    <row r="749" spans="5:6" x14ac:dyDescent="0.25">
      <c r="E749" s="28"/>
      <c r="F749" s="28"/>
    </row>
    <row r="750" spans="5:6" x14ac:dyDescent="0.25">
      <c r="E750" s="28"/>
      <c r="F750" s="28"/>
    </row>
    <row r="751" spans="5:6" x14ac:dyDescent="0.25">
      <c r="E751" s="28"/>
      <c r="F751" s="28"/>
    </row>
    <row r="752" spans="5:6" x14ac:dyDescent="0.25">
      <c r="E752" s="28"/>
      <c r="F752" s="28"/>
    </row>
    <row r="753" spans="5:6" x14ac:dyDescent="0.25">
      <c r="E753" s="28"/>
      <c r="F753" s="28"/>
    </row>
    <row r="754" spans="5:6" x14ac:dyDescent="0.25">
      <c r="E754" s="28"/>
      <c r="F754" s="28"/>
    </row>
    <row r="755" spans="5:6" x14ac:dyDescent="0.25">
      <c r="E755" s="28"/>
      <c r="F755" s="28"/>
    </row>
    <row r="756" spans="5:6" x14ac:dyDescent="0.25">
      <c r="E756" s="28"/>
      <c r="F756" s="28"/>
    </row>
    <row r="757" spans="5:6" x14ac:dyDescent="0.25">
      <c r="E757" s="28"/>
      <c r="F757" s="28"/>
    </row>
    <row r="758" spans="5:6" x14ac:dyDescent="0.25">
      <c r="E758" s="28"/>
      <c r="F758" s="28"/>
    </row>
    <row r="759" spans="5:6" x14ac:dyDescent="0.25">
      <c r="E759" s="28"/>
      <c r="F759" s="28"/>
    </row>
    <row r="760" spans="5:6" x14ac:dyDescent="0.25">
      <c r="E760" s="28"/>
      <c r="F760" s="28"/>
    </row>
    <row r="761" spans="5:6" x14ac:dyDescent="0.25">
      <c r="E761" s="28"/>
      <c r="F761" s="28"/>
    </row>
    <row r="762" spans="5:6" x14ac:dyDescent="0.25">
      <c r="E762" s="28"/>
      <c r="F762" s="28"/>
    </row>
    <row r="763" spans="5:6" x14ac:dyDescent="0.25">
      <c r="E763" s="28"/>
      <c r="F763" s="28"/>
    </row>
    <row r="764" spans="5:6" x14ac:dyDescent="0.25">
      <c r="E764" s="28"/>
      <c r="F764" s="28"/>
    </row>
    <row r="765" spans="5:6" x14ac:dyDescent="0.25">
      <c r="E765" s="28"/>
      <c r="F765" s="28"/>
    </row>
    <row r="766" spans="5:6" x14ac:dyDescent="0.25">
      <c r="E766" s="28"/>
      <c r="F766" s="28"/>
    </row>
    <row r="767" spans="5:6" x14ac:dyDescent="0.25">
      <c r="E767" s="28"/>
      <c r="F767" s="28"/>
    </row>
    <row r="768" spans="5:6" x14ac:dyDescent="0.25">
      <c r="E768" s="28"/>
      <c r="F768" s="28"/>
    </row>
    <row r="769" spans="5:6" x14ac:dyDescent="0.25">
      <c r="E769" s="28"/>
      <c r="F769" s="28"/>
    </row>
    <row r="770" spans="5:6" x14ac:dyDescent="0.25">
      <c r="E770" s="28"/>
      <c r="F770" s="28"/>
    </row>
    <row r="771" spans="5:6" x14ac:dyDescent="0.25">
      <c r="E771" s="28"/>
      <c r="F771" s="28"/>
    </row>
    <row r="772" spans="5:6" x14ac:dyDescent="0.25">
      <c r="E772" s="28"/>
      <c r="F772" s="28"/>
    </row>
    <row r="773" spans="5:6" x14ac:dyDescent="0.25">
      <c r="E773" s="28"/>
      <c r="F773" s="28"/>
    </row>
    <row r="774" spans="5:6" x14ac:dyDescent="0.25">
      <c r="E774" s="28"/>
      <c r="F774" s="28"/>
    </row>
    <row r="775" spans="5:6" x14ac:dyDescent="0.25">
      <c r="E775" s="28"/>
      <c r="F775" s="28"/>
    </row>
    <row r="776" spans="5:6" x14ac:dyDescent="0.25">
      <c r="E776" s="28"/>
      <c r="F776" s="28"/>
    </row>
    <row r="777" spans="5:6" x14ac:dyDescent="0.25">
      <c r="E777" s="28"/>
      <c r="F777" s="28"/>
    </row>
    <row r="778" spans="5:6" x14ac:dyDescent="0.25">
      <c r="E778" s="28"/>
      <c r="F778" s="28"/>
    </row>
    <row r="779" spans="5:6" x14ac:dyDescent="0.25">
      <c r="E779" s="28"/>
      <c r="F779" s="28"/>
    </row>
    <row r="780" spans="5:6" x14ac:dyDescent="0.25">
      <c r="E780" s="28"/>
      <c r="F780" s="28"/>
    </row>
    <row r="781" spans="5:6" x14ac:dyDescent="0.25">
      <c r="E781" s="28"/>
      <c r="F781" s="28"/>
    </row>
    <row r="782" spans="5:6" x14ac:dyDescent="0.25">
      <c r="E782" s="28"/>
      <c r="F782" s="28"/>
    </row>
    <row r="783" spans="5:6" x14ac:dyDescent="0.25">
      <c r="E783" s="28"/>
      <c r="F783" s="28"/>
    </row>
    <row r="784" spans="5:6" x14ac:dyDescent="0.25">
      <c r="E784" s="28"/>
      <c r="F784" s="28"/>
    </row>
    <row r="785" spans="5:6" x14ac:dyDescent="0.25">
      <c r="E785" s="28"/>
      <c r="F785" s="28"/>
    </row>
    <row r="786" spans="5:6" x14ac:dyDescent="0.25">
      <c r="E786" s="28"/>
      <c r="F786" s="28"/>
    </row>
    <row r="787" spans="5:6" x14ac:dyDescent="0.25">
      <c r="E787" s="28"/>
      <c r="F787" s="28"/>
    </row>
    <row r="788" spans="5:6" x14ac:dyDescent="0.25">
      <c r="E788" s="28"/>
      <c r="F788" s="28"/>
    </row>
    <row r="789" spans="5:6" x14ac:dyDescent="0.25">
      <c r="E789" s="28"/>
      <c r="F789" s="28"/>
    </row>
    <row r="790" spans="5:6" x14ac:dyDescent="0.25">
      <c r="E790" s="28"/>
      <c r="F790" s="28"/>
    </row>
    <row r="791" spans="5:6" x14ac:dyDescent="0.25">
      <c r="E791" s="28"/>
      <c r="F791" s="28"/>
    </row>
    <row r="792" spans="5:6" x14ac:dyDescent="0.25">
      <c r="E792" s="28"/>
      <c r="F792" s="28"/>
    </row>
    <row r="793" spans="5:6" x14ac:dyDescent="0.25">
      <c r="E793" s="28"/>
      <c r="F793" s="28"/>
    </row>
    <row r="794" spans="5:6" x14ac:dyDescent="0.25">
      <c r="E794" s="28"/>
      <c r="F794" s="28"/>
    </row>
    <row r="795" spans="5:6" x14ac:dyDescent="0.25">
      <c r="E795" s="28"/>
      <c r="F795" s="28"/>
    </row>
    <row r="796" spans="5:6" x14ac:dyDescent="0.25">
      <c r="E796" s="28"/>
      <c r="F796" s="28"/>
    </row>
    <row r="797" spans="5:6" x14ac:dyDescent="0.25">
      <c r="E797" s="28"/>
      <c r="F797" s="28"/>
    </row>
    <row r="798" spans="5:6" x14ac:dyDescent="0.25">
      <c r="E798" s="28"/>
      <c r="F798" s="28"/>
    </row>
    <row r="799" spans="5:6" x14ac:dyDescent="0.25">
      <c r="E799" s="28"/>
      <c r="F799" s="28"/>
    </row>
    <row r="800" spans="5:6" x14ac:dyDescent="0.25">
      <c r="E800" s="28"/>
      <c r="F800" s="28"/>
    </row>
    <row r="801" spans="5:6" x14ac:dyDescent="0.25">
      <c r="E801" s="28"/>
      <c r="F801" s="28"/>
    </row>
    <row r="802" spans="5:6" x14ac:dyDescent="0.25">
      <c r="E802" s="28"/>
      <c r="F802" s="28"/>
    </row>
    <row r="803" spans="5:6" x14ac:dyDescent="0.25">
      <c r="E803" s="28"/>
      <c r="F803" s="28"/>
    </row>
    <row r="804" spans="5:6" x14ac:dyDescent="0.25">
      <c r="E804" s="28"/>
      <c r="F804" s="28"/>
    </row>
    <row r="805" spans="5:6" x14ac:dyDescent="0.25">
      <c r="E805" s="28"/>
      <c r="F805" s="28"/>
    </row>
    <row r="806" spans="5:6" x14ac:dyDescent="0.25">
      <c r="E806" s="28"/>
      <c r="F806" s="28"/>
    </row>
    <row r="807" spans="5:6" x14ac:dyDescent="0.25">
      <c r="E807" s="28"/>
      <c r="F807" s="28"/>
    </row>
    <row r="808" spans="5:6" x14ac:dyDescent="0.25">
      <c r="E808" s="28"/>
      <c r="F808" s="28"/>
    </row>
    <row r="809" spans="5:6" x14ac:dyDescent="0.25">
      <c r="E809" s="28"/>
      <c r="F809" s="28"/>
    </row>
    <row r="810" spans="5:6" x14ac:dyDescent="0.25">
      <c r="E810" s="28"/>
      <c r="F810" s="28"/>
    </row>
    <row r="811" spans="5:6" x14ac:dyDescent="0.25">
      <c r="E811" s="28"/>
      <c r="F811" s="28"/>
    </row>
    <row r="812" spans="5:6" x14ac:dyDescent="0.25">
      <c r="E812" s="28"/>
      <c r="F812" s="28"/>
    </row>
    <row r="813" spans="5:6" x14ac:dyDescent="0.25">
      <c r="E813" s="28"/>
      <c r="F813" s="28"/>
    </row>
    <row r="814" spans="5:6" x14ac:dyDescent="0.25">
      <c r="E814" s="28"/>
      <c r="F814" s="28"/>
    </row>
    <row r="815" spans="5:6" x14ac:dyDescent="0.25">
      <c r="E815" s="28"/>
      <c r="F815" s="28"/>
    </row>
    <row r="816" spans="5:6" x14ac:dyDescent="0.25">
      <c r="E816" s="28"/>
      <c r="F816" s="28"/>
    </row>
    <row r="817" spans="5:6" x14ac:dyDescent="0.25">
      <c r="E817" s="28"/>
      <c r="F817" s="28"/>
    </row>
    <row r="818" spans="5:6" x14ac:dyDescent="0.25">
      <c r="E818" s="28"/>
      <c r="F818" s="28"/>
    </row>
    <row r="819" spans="5:6" x14ac:dyDescent="0.25">
      <c r="E819" s="28"/>
      <c r="F819" s="28"/>
    </row>
    <row r="820" spans="5:6" x14ac:dyDescent="0.25">
      <c r="E820" s="28"/>
      <c r="F820" s="28"/>
    </row>
    <row r="821" spans="5:6" x14ac:dyDescent="0.25">
      <c r="E821" s="28"/>
      <c r="F821" s="28"/>
    </row>
    <row r="822" spans="5:6" x14ac:dyDescent="0.25">
      <c r="E822" s="28"/>
      <c r="F822" s="28"/>
    </row>
    <row r="823" spans="5:6" x14ac:dyDescent="0.25">
      <c r="E823" s="28"/>
      <c r="F823" s="28"/>
    </row>
    <row r="824" spans="5:6" x14ac:dyDescent="0.25">
      <c r="E824" s="28"/>
      <c r="F824" s="28"/>
    </row>
    <row r="825" spans="5:6" x14ac:dyDescent="0.25">
      <c r="E825" s="28"/>
      <c r="F825" s="28"/>
    </row>
    <row r="826" spans="5:6" x14ac:dyDescent="0.25">
      <c r="E826" s="28"/>
      <c r="F826" s="28"/>
    </row>
    <row r="827" spans="5:6" x14ac:dyDescent="0.25">
      <c r="E827" s="28"/>
      <c r="F827" s="28"/>
    </row>
    <row r="828" spans="5:6" x14ac:dyDescent="0.25">
      <c r="E828" s="28"/>
      <c r="F828" s="28"/>
    </row>
    <row r="829" spans="5:6" x14ac:dyDescent="0.25">
      <c r="E829" s="28"/>
      <c r="F829" s="28"/>
    </row>
    <row r="830" spans="5:6" x14ac:dyDescent="0.25">
      <c r="E830" s="28"/>
      <c r="F830" s="28"/>
    </row>
    <row r="831" spans="5:6" x14ac:dyDescent="0.25">
      <c r="E831" s="28"/>
      <c r="F831" s="28"/>
    </row>
    <row r="832" spans="5:6" x14ac:dyDescent="0.25">
      <c r="E832" s="28"/>
      <c r="F832" s="28"/>
    </row>
    <row r="833" spans="5:6" x14ac:dyDescent="0.25">
      <c r="E833" s="28"/>
      <c r="F833" s="28"/>
    </row>
    <row r="834" spans="5:6" x14ac:dyDescent="0.25">
      <c r="E834" s="28"/>
      <c r="F834" s="28"/>
    </row>
    <row r="835" spans="5:6" x14ac:dyDescent="0.25">
      <c r="E835" s="28"/>
      <c r="F835" s="28"/>
    </row>
    <row r="836" spans="5:6" x14ac:dyDescent="0.25">
      <c r="E836" s="28"/>
      <c r="F836" s="28"/>
    </row>
    <row r="837" spans="5:6" x14ac:dyDescent="0.25">
      <c r="E837" s="28"/>
      <c r="F837" s="28"/>
    </row>
    <row r="838" spans="5:6" x14ac:dyDescent="0.25">
      <c r="E838" s="28"/>
      <c r="F838" s="28"/>
    </row>
    <row r="839" spans="5:6" x14ac:dyDescent="0.25">
      <c r="E839" s="28"/>
      <c r="F839" s="28"/>
    </row>
    <row r="840" spans="5:6" x14ac:dyDescent="0.25">
      <c r="E840" s="28"/>
      <c r="F840" s="28"/>
    </row>
    <row r="841" spans="5:6" x14ac:dyDescent="0.25">
      <c r="E841" s="28"/>
      <c r="F841" s="28"/>
    </row>
    <row r="842" spans="5:6" x14ac:dyDescent="0.25">
      <c r="E842" s="28"/>
      <c r="F842" s="28"/>
    </row>
    <row r="843" spans="5:6" x14ac:dyDescent="0.25">
      <c r="E843" s="28"/>
      <c r="F843" s="28"/>
    </row>
    <row r="844" spans="5:6" x14ac:dyDescent="0.25">
      <c r="E844" s="28"/>
      <c r="F844" s="28"/>
    </row>
    <row r="845" spans="5:6" x14ac:dyDescent="0.25">
      <c r="E845" s="28"/>
      <c r="F845" s="28"/>
    </row>
    <row r="846" spans="5:6" x14ac:dyDescent="0.25">
      <c r="E846" s="28"/>
      <c r="F846" s="28"/>
    </row>
    <row r="847" spans="5:6" x14ac:dyDescent="0.25">
      <c r="E847" s="28"/>
      <c r="F847" s="28"/>
    </row>
    <row r="848" spans="5:6" x14ac:dyDescent="0.25">
      <c r="E848" s="28"/>
      <c r="F848" s="28"/>
    </row>
    <row r="849" spans="5:6" x14ac:dyDescent="0.25">
      <c r="E849" s="28"/>
      <c r="F849" s="28"/>
    </row>
    <row r="850" spans="5:6" x14ac:dyDescent="0.25">
      <c r="E850" s="28"/>
      <c r="F850" s="28"/>
    </row>
    <row r="851" spans="5:6" x14ac:dyDescent="0.25">
      <c r="E851" s="28"/>
      <c r="F851" s="28"/>
    </row>
    <row r="852" spans="5:6" x14ac:dyDescent="0.25">
      <c r="E852" s="28"/>
      <c r="F852" s="28"/>
    </row>
    <row r="853" spans="5:6" x14ac:dyDescent="0.25">
      <c r="E853" s="28"/>
      <c r="F853" s="28"/>
    </row>
    <row r="854" spans="5:6" x14ac:dyDescent="0.25">
      <c r="E854" s="28"/>
      <c r="F854" s="28"/>
    </row>
    <row r="855" spans="5:6" x14ac:dyDescent="0.25">
      <c r="E855" s="28"/>
      <c r="F855" s="28"/>
    </row>
    <row r="856" spans="5:6" x14ac:dyDescent="0.25">
      <c r="E856" s="28"/>
      <c r="F856" s="28"/>
    </row>
    <row r="857" spans="5:6" x14ac:dyDescent="0.25">
      <c r="E857" s="28"/>
      <c r="F857" s="28"/>
    </row>
    <row r="858" spans="5:6" x14ac:dyDescent="0.25">
      <c r="E858" s="28"/>
      <c r="F858" s="28"/>
    </row>
    <row r="859" spans="5:6" x14ac:dyDescent="0.25">
      <c r="E859" s="28"/>
      <c r="F859" s="28"/>
    </row>
    <row r="860" spans="5:6" x14ac:dyDescent="0.25">
      <c r="E860" s="28"/>
      <c r="F860" s="28"/>
    </row>
    <row r="861" spans="5:6" x14ac:dyDescent="0.25">
      <c r="E861" s="28"/>
      <c r="F861" s="28"/>
    </row>
    <row r="862" spans="5:6" x14ac:dyDescent="0.25">
      <c r="E862" s="28"/>
      <c r="F862" s="28"/>
    </row>
    <row r="863" spans="5:6" x14ac:dyDescent="0.25">
      <c r="E863" s="28"/>
      <c r="F863" s="28"/>
    </row>
    <row r="864" spans="5:6" x14ac:dyDescent="0.25">
      <c r="E864" s="28"/>
      <c r="F864" s="28"/>
    </row>
    <row r="865" spans="5:6" x14ac:dyDescent="0.25">
      <c r="E865" s="28"/>
      <c r="F865" s="28"/>
    </row>
    <row r="866" spans="5:6" x14ac:dyDescent="0.25">
      <c r="E866" s="28"/>
      <c r="F866" s="28"/>
    </row>
    <row r="867" spans="5:6" x14ac:dyDescent="0.25">
      <c r="E867" s="28"/>
      <c r="F867" s="28"/>
    </row>
    <row r="868" spans="5:6" x14ac:dyDescent="0.25">
      <c r="E868" s="28"/>
      <c r="F868" s="28"/>
    </row>
    <row r="869" spans="5:6" x14ac:dyDescent="0.25">
      <c r="E869" s="28"/>
      <c r="F869" s="28"/>
    </row>
    <row r="870" spans="5:6" x14ac:dyDescent="0.25">
      <c r="E870" s="28"/>
      <c r="F870" s="28"/>
    </row>
    <row r="871" spans="5:6" x14ac:dyDescent="0.25">
      <c r="E871" s="28"/>
      <c r="F871" s="28"/>
    </row>
    <row r="872" spans="5:6" x14ac:dyDescent="0.25">
      <c r="E872" s="28"/>
      <c r="F872" s="28"/>
    </row>
    <row r="873" spans="5:6" x14ac:dyDescent="0.25">
      <c r="E873" s="28"/>
      <c r="F873" s="28"/>
    </row>
    <row r="874" spans="5:6" x14ac:dyDescent="0.25">
      <c r="E874" s="28"/>
      <c r="F874" s="28"/>
    </row>
    <row r="875" spans="5:6" x14ac:dyDescent="0.25">
      <c r="E875" s="28"/>
      <c r="F875" s="28"/>
    </row>
    <row r="876" spans="5:6" x14ac:dyDescent="0.25">
      <c r="E876" s="28"/>
      <c r="F876" s="28"/>
    </row>
    <row r="877" spans="5:6" x14ac:dyDescent="0.25">
      <c r="E877" s="28"/>
      <c r="F877" s="28"/>
    </row>
    <row r="878" spans="5:6" x14ac:dyDescent="0.25">
      <c r="E878" s="28"/>
      <c r="F878" s="28"/>
    </row>
    <row r="879" spans="5:6" x14ac:dyDescent="0.25">
      <c r="E879" s="28"/>
      <c r="F879" s="28"/>
    </row>
    <row r="880" spans="5:6" x14ac:dyDescent="0.25">
      <c r="E880" s="28"/>
      <c r="F880" s="28"/>
    </row>
    <row r="881" spans="5:6" x14ac:dyDescent="0.25">
      <c r="E881" s="28"/>
      <c r="F881" s="28"/>
    </row>
    <row r="882" spans="5:6" x14ac:dyDescent="0.25">
      <c r="E882" s="28"/>
      <c r="F882" s="28"/>
    </row>
    <row r="883" spans="5:6" x14ac:dyDescent="0.25">
      <c r="E883" s="28"/>
      <c r="F883" s="28"/>
    </row>
    <row r="884" spans="5:6" x14ac:dyDescent="0.25">
      <c r="E884" s="28"/>
      <c r="F884" s="28"/>
    </row>
    <row r="885" spans="5:6" x14ac:dyDescent="0.25">
      <c r="E885" s="28"/>
      <c r="F885" s="28"/>
    </row>
    <row r="886" spans="5:6" x14ac:dyDescent="0.25">
      <c r="E886" s="28"/>
      <c r="F886" s="28"/>
    </row>
    <row r="887" spans="5:6" x14ac:dyDescent="0.25">
      <c r="E887" s="28"/>
      <c r="F887" s="28"/>
    </row>
    <row r="888" spans="5:6" x14ac:dyDescent="0.25">
      <c r="E888" s="28"/>
      <c r="F888" s="28"/>
    </row>
    <row r="889" spans="5:6" x14ac:dyDescent="0.25">
      <c r="E889" s="28"/>
      <c r="F889" s="28"/>
    </row>
    <row r="890" spans="5:6" x14ac:dyDescent="0.25">
      <c r="E890" s="28"/>
      <c r="F890" s="28"/>
    </row>
    <row r="891" spans="5:6" x14ac:dyDescent="0.25">
      <c r="E891" s="28"/>
      <c r="F891" s="28"/>
    </row>
    <row r="892" spans="5:6" x14ac:dyDescent="0.25">
      <c r="E892" s="28"/>
      <c r="F892" s="28"/>
    </row>
    <row r="893" spans="5:6" x14ac:dyDescent="0.25">
      <c r="E893" s="28"/>
      <c r="F893" s="28"/>
    </row>
    <row r="894" spans="5:6" x14ac:dyDescent="0.25">
      <c r="E894" s="28"/>
      <c r="F894" s="28"/>
    </row>
    <row r="895" spans="5:6" x14ac:dyDescent="0.25">
      <c r="E895" s="28"/>
      <c r="F895" s="28"/>
    </row>
    <row r="896" spans="5:6" x14ac:dyDescent="0.25">
      <c r="E896" s="28"/>
      <c r="F896" s="28"/>
    </row>
    <row r="897" spans="5:6" x14ac:dyDescent="0.25">
      <c r="E897" s="28"/>
      <c r="F897" s="28"/>
    </row>
    <row r="898" spans="5:6" x14ac:dyDescent="0.25">
      <c r="E898" s="28"/>
      <c r="F898" s="28"/>
    </row>
    <row r="899" spans="5:6" x14ac:dyDescent="0.25">
      <c r="E899" s="28"/>
      <c r="F899" s="28"/>
    </row>
    <row r="900" spans="5:6" x14ac:dyDescent="0.25">
      <c r="E900" s="28"/>
      <c r="F900" s="28"/>
    </row>
    <row r="901" spans="5:6" x14ac:dyDescent="0.25">
      <c r="E901" s="28"/>
      <c r="F901" s="28"/>
    </row>
    <row r="902" spans="5:6" x14ac:dyDescent="0.25">
      <c r="E902" s="28"/>
      <c r="F902" s="28"/>
    </row>
    <row r="903" spans="5:6" x14ac:dyDescent="0.25">
      <c r="E903" s="28"/>
      <c r="F903" s="28"/>
    </row>
    <row r="904" spans="5:6" x14ac:dyDescent="0.25">
      <c r="E904" s="28"/>
      <c r="F904" s="28"/>
    </row>
    <row r="905" spans="5:6" x14ac:dyDescent="0.25">
      <c r="E905" s="28"/>
      <c r="F905" s="28"/>
    </row>
    <row r="906" spans="5:6" x14ac:dyDescent="0.25">
      <c r="E906" s="28"/>
      <c r="F906" s="28"/>
    </row>
    <row r="907" spans="5:6" x14ac:dyDescent="0.25">
      <c r="E907" s="28"/>
      <c r="F907" s="28"/>
    </row>
    <row r="908" spans="5:6" x14ac:dyDescent="0.25">
      <c r="E908" s="28"/>
      <c r="F908" s="28"/>
    </row>
    <row r="909" spans="5:6" x14ac:dyDescent="0.25">
      <c r="E909" s="28"/>
      <c r="F909" s="28"/>
    </row>
    <row r="910" spans="5:6" x14ac:dyDescent="0.25">
      <c r="E910" s="28"/>
      <c r="F910" s="28"/>
    </row>
    <row r="911" spans="5:6" x14ac:dyDescent="0.25">
      <c r="E911" s="28"/>
      <c r="F911" s="28"/>
    </row>
    <row r="912" spans="5:6" x14ac:dyDescent="0.25">
      <c r="E912" s="28"/>
      <c r="F912" s="28"/>
    </row>
    <row r="913" spans="5:6" x14ac:dyDescent="0.25">
      <c r="E913" s="28"/>
      <c r="F913" s="28"/>
    </row>
    <row r="914" spans="5:6" x14ac:dyDescent="0.25">
      <c r="E914" s="28"/>
      <c r="F914" s="28"/>
    </row>
    <row r="915" spans="5:6" x14ac:dyDescent="0.25">
      <c r="E915" s="28"/>
      <c r="F915" s="28"/>
    </row>
    <row r="916" spans="5:6" x14ac:dyDescent="0.25">
      <c r="E916" s="28"/>
      <c r="F916" s="28"/>
    </row>
    <row r="917" spans="5:6" x14ac:dyDescent="0.25">
      <c r="E917" s="28"/>
      <c r="F917" s="28"/>
    </row>
    <row r="918" spans="5:6" x14ac:dyDescent="0.25">
      <c r="E918" s="28"/>
      <c r="F918" s="28"/>
    </row>
    <row r="919" spans="5:6" x14ac:dyDescent="0.25">
      <c r="E919" s="28"/>
      <c r="F919" s="28"/>
    </row>
    <row r="920" spans="5:6" x14ac:dyDescent="0.25">
      <c r="E920" s="28"/>
      <c r="F920" s="28"/>
    </row>
    <row r="921" spans="5:6" x14ac:dyDescent="0.25">
      <c r="E921" s="28"/>
      <c r="F921" s="28"/>
    </row>
    <row r="922" spans="5:6" x14ac:dyDescent="0.25">
      <c r="E922" s="28"/>
      <c r="F922" s="28"/>
    </row>
    <row r="923" spans="5:6" x14ac:dyDescent="0.25">
      <c r="E923" s="28"/>
      <c r="F923" s="28"/>
    </row>
    <row r="924" spans="5:6" x14ac:dyDescent="0.25">
      <c r="E924" s="28"/>
      <c r="F924" s="28"/>
    </row>
    <row r="925" spans="5:6" x14ac:dyDescent="0.25">
      <c r="E925" s="28"/>
      <c r="F925" s="28"/>
    </row>
    <row r="926" spans="5:6" x14ac:dyDescent="0.25">
      <c r="E926" s="28"/>
      <c r="F926" s="28"/>
    </row>
    <row r="927" spans="5:6" x14ac:dyDescent="0.25">
      <c r="E927" s="28"/>
      <c r="F927" s="28"/>
    </row>
    <row r="928" spans="5:6" x14ac:dyDescent="0.25">
      <c r="E928" s="28"/>
      <c r="F928" s="28"/>
    </row>
    <row r="929" spans="5:6" x14ac:dyDescent="0.25">
      <c r="E929" s="28"/>
      <c r="F929" s="28"/>
    </row>
    <row r="930" spans="5:6" x14ac:dyDescent="0.25">
      <c r="E930" s="28"/>
      <c r="F930" s="28"/>
    </row>
    <row r="931" spans="5:6" x14ac:dyDescent="0.25">
      <c r="E931" s="28"/>
      <c r="F931" s="28"/>
    </row>
    <row r="932" spans="5:6" x14ac:dyDescent="0.25">
      <c r="E932" s="28"/>
      <c r="F932" s="28"/>
    </row>
    <row r="933" spans="5:6" x14ac:dyDescent="0.25">
      <c r="E933" s="28"/>
      <c r="F933" s="28"/>
    </row>
    <row r="934" spans="5:6" x14ac:dyDescent="0.25">
      <c r="E934" s="28"/>
      <c r="F934" s="28"/>
    </row>
    <row r="935" spans="5:6" x14ac:dyDescent="0.25">
      <c r="E935" s="28"/>
      <c r="F935" s="28"/>
    </row>
    <row r="936" spans="5:6" x14ac:dyDescent="0.25">
      <c r="E936" s="28"/>
      <c r="F936" s="28"/>
    </row>
    <row r="937" spans="5:6" x14ac:dyDescent="0.25">
      <c r="E937" s="28"/>
      <c r="F937" s="28"/>
    </row>
    <row r="938" spans="5:6" x14ac:dyDescent="0.25">
      <c r="E938" s="28"/>
      <c r="F938" s="28"/>
    </row>
    <row r="939" spans="5:6" x14ac:dyDescent="0.25">
      <c r="E939" s="28"/>
      <c r="F939" s="28"/>
    </row>
    <row r="940" spans="5:6" x14ac:dyDescent="0.25">
      <c r="E940" s="28"/>
      <c r="F940" s="28"/>
    </row>
    <row r="941" spans="5:6" x14ac:dyDescent="0.25">
      <c r="E941" s="28"/>
      <c r="F941" s="28"/>
    </row>
    <row r="942" spans="5:6" x14ac:dyDescent="0.25">
      <c r="E942" s="28"/>
      <c r="F942" s="28"/>
    </row>
    <row r="943" spans="5:6" x14ac:dyDescent="0.25">
      <c r="E943" s="28"/>
      <c r="F943" s="28"/>
    </row>
    <row r="944" spans="5:6" x14ac:dyDescent="0.25">
      <c r="E944" s="28"/>
      <c r="F944" s="28"/>
    </row>
    <row r="945" spans="5:6" x14ac:dyDescent="0.25">
      <c r="E945" s="28"/>
      <c r="F945" s="28"/>
    </row>
    <row r="946" spans="5:6" x14ac:dyDescent="0.25">
      <c r="E946" s="28"/>
      <c r="F946" s="28"/>
    </row>
    <row r="947" spans="5:6" x14ac:dyDescent="0.25">
      <c r="E947" s="28"/>
      <c r="F947" s="28"/>
    </row>
    <row r="948" spans="5:6" x14ac:dyDescent="0.25">
      <c r="E948" s="28"/>
      <c r="F948" s="28"/>
    </row>
    <row r="949" spans="5:6" x14ac:dyDescent="0.25">
      <c r="E949" s="28"/>
      <c r="F949" s="28"/>
    </row>
    <row r="950" spans="5:6" x14ac:dyDescent="0.25">
      <c r="E950" s="28"/>
      <c r="F950" s="28"/>
    </row>
    <row r="951" spans="5:6" x14ac:dyDescent="0.25">
      <c r="E951" s="28"/>
      <c r="F951" s="28"/>
    </row>
    <row r="952" spans="5:6" x14ac:dyDescent="0.25">
      <c r="E952" s="28"/>
      <c r="F952" s="28"/>
    </row>
    <row r="953" spans="5:6" x14ac:dyDescent="0.25">
      <c r="E953" s="28"/>
      <c r="F953" s="28"/>
    </row>
    <row r="954" spans="5:6" x14ac:dyDescent="0.25">
      <c r="E954" s="28"/>
      <c r="F954" s="28"/>
    </row>
    <row r="955" spans="5:6" x14ac:dyDescent="0.25">
      <c r="E955" s="28"/>
      <c r="F955" s="28"/>
    </row>
    <row r="956" spans="5:6" x14ac:dyDescent="0.25">
      <c r="E956" s="28"/>
      <c r="F956" s="28"/>
    </row>
    <row r="957" spans="5:6" x14ac:dyDescent="0.25">
      <c r="E957" s="28"/>
      <c r="F957" s="28"/>
    </row>
    <row r="958" spans="5:6" x14ac:dyDescent="0.25">
      <c r="E958" s="28"/>
      <c r="F958" s="28"/>
    </row>
    <row r="959" spans="5:6" x14ac:dyDescent="0.25">
      <c r="E959" s="28"/>
      <c r="F959" s="28"/>
    </row>
    <row r="960" spans="5:6" x14ac:dyDescent="0.25">
      <c r="E960" s="28"/>
      <c r="F960" s="28"/>
    </row>
    <row r="961" spans="5:6" x14ac:dyDescent="0.25">
      <c r="E961" s="28"/>
      <c r="F961" s="28"/>
    </row>
    <row r="962" spans="5:6" x14ac:dyDescent="0.25">
      <c r="E962" s="28"/>
      <c r="F962" s="28"/>
    </row>
    <row r="963" spans="5:6" x14ac:dyDescent="0.25">
      <c r="E963" s="28"/>
      <c r="F963" s="28"/>
    </row>
    <row r="964" spans="5:6" x14ac:dyDescent="0.25">
      <c r="E964" s="28"/>
      <c r="F964" s="28"/>
    </row>
    <row r="965" spans="5:6" x14ac:dyDescent="0.25">
      <c r="E965" s="28"/>
      <c r="F965" s="28"/>
    </row>
    <row r="966" spans="5:6" x14ac:dyDescent="0.25">
      <c r="E966" s="28"/>
      <c r="F966" s="28"/>
    </row>
    <row r="967" spans="5:6" x14ac:dyDescent="0.25">
      <c r="E967" s="28"/>
      <c r="F967" s="28"/>
    </row>
    <row r="968" spans="5:6" x14ac:dyDescent="0.25">
      <c r="E968" s="28"/>
      <c r="F968" s="28"/>
    </row>
    <row r="969" spans="5:6" x14ac:dyDescent="0.25">
      <c r="E969" s="28"/>
      <c r="F969" s="28"/>
    </row>
    <row r="970" spans="5:6" x14ac:dyDescent="0.25">
      <c r="E970" s="28"/>
      <c r="F970" s="28"/>
    </row>
    <row r="971" spans="5:6" x14ac:dyDescent="0.25">
      <c r="E971" s="28"/>
      <c r="F971" s="28"/>
    </row>
    <row r="972" spans="5:6" x14ac:dyDescent="0.25">
      <c r="E972" s="28"/>
      <c r="F972" s="28"/>
    </row>
    <row r="973" spans="5:6" x14ac:dyDescent="0.25">
      <c r="E973" s="28"/>
      <c r="F973" s="28"/>
    </row>
    <row r="974" spans="5:6" x14ac:dyDescent="0.25">
      <c r="E974" s="28"/>
      <c r="F974" s="28"/>
    </row>
    <row r="975" spans="5:6" x14ac:dyDescent="0.25">
      <c r="E975" s="28"/>
      <c r="F975" s="28"/>
    </row>
    <row r="976" spans="5:6" x14ac:dyDescent="0.25">
      <c r="E976" s="28"/>
      <c r="F976" s="28"/>
    </row>
    <row r="977" spans="5:6" x14ac:dyDescent="0.25">
      <c r="E977" s="28"/>
      <c r="F977" s="28"/>
    </row>
    <row r="978" spans="5:6" x14ac:dyDescent="0.25">
      <c r="E978" s="28"/>
      <c r="F978" s="28"/>
    </row>
    <row r="979" spans="5:6" x14ac:dyDescent="0.25">
      <c r="E979" s="28"/>
      <c r="F979" s="28"/>
    </row>
    <row r="980" spans="5:6" x14ac:dyDescent="0.25">
      <c r="E980" s="28"/>
      <c r="F980" s="28"/>
    </row>
    <row r="981" spans="5:6" x14ac:dyDescent="0.25">
      <c r="E981" s="28"/>
      <c r="F981" s="28"/>
    </row>
    <row r="982" spans="5:6" x14ac:dyDescent="0.25">
      <c r="E982" s="28"/>
      <c r="F982" s="28"/>
    </row>
    <row r="983" spans="5:6" x14ac:dyDescent="0.25">
      <c r="E983" s="28"/>
      <c r="F983" s="28"/>
    </row>
    <row r="984" spans="5:6" x14ac:dyDescent="0.25">
      <c r="E984" s="28"/>
      <c r="F984" s="28"/>
    </row>
    <row r="985" spans="5:6" x14ac:dyDescent="0.25">
      <c r="E985" s="28"/>
      <c r="F985" s="28"/>
    </row>
    <row r="986" spans="5:6" x14ac:dyDescent="0.25">
      <c r="E986" s="28"/>
      <c r="F986" s="28"/>
    </row>
    <row r="987" spans="5:6" x14ac:dyDescent="0.25">
      <c r="E987" s="28"/>
      <c r="F987" s="28"/>
    </row>
    <row r="988" spans="5:6" x14ac:dyDescent="0.25">
      <c r="E988" s="28"/>
      <c r="F988" s="28"/>
    </row>
    <row r="989" spans="5:6" x14ac:dyDescent="0.25">
      <c r="E989" s="28"/>
      <c r="F989" s="28"/>
    </row>
    <row r="990" spans="5:6" x14ac:dyDescent="0.25">
      <c r="E990" s="28"/>
      <c r="F990" s="28"/>
    </row>
    <row r="991" spans="5:6" x14ac:dyDescent="0.25">
      <c r="E991" s="28"/>
      <c r="F991" s="28"/>
    </row>
    <row r="992" spans="5:6" x14ac:dyDescent="0.25">
      <c r="E992" s="28"/>
      <c r="F992" s="28"/>
    </row>
    <row r="993" spans="5:6" x14ac:dyDescent="0.25">
      <c r="E993" s="28"/>
      <c r="F993" s="28"/>
    </row>
    <row r="994" spans="5:6" x14ac:dyDescent="0.25">
      <c r="E994" s="28"/>
      <c r="F994" s="28"/>
    </row>
    <row r="995" spans="5:6" x14ac:dyDescent="0.25">
      <c r="E995" s="28"/>
      <c r="F995" s="28"/>
    </row>
    <row r="996" spans="5:6" x14ac:dyDescent="0.25">
      <c r="E996" s="28"/>
      <c r="F996" s="28"/>
    </row>
    <row r="997" spans="5:6" x14ac:dyDescent="0.25">
      <c r="E997" s="28"/>
      <c r="F997" s="28"/>
    </row>
    <row r="998" spans="5:6" x14ac:dyDescent="0.25">
      <c r="E998" s="28"/>
      <c r="F998" s="28"/>
    </row>
    <row r="999" spans="5:6" x14ac:dyDescent="0.25">
      <c r="E999" s="28"/>
      <c r="F999" s="28"/>
    </row>
    <row r="1000" spans="5:6" x14ac:dyDescent="0.25">
      <c r="E1000" s="28"/>
      <c r="F1000" s="28"/>
    </row>
    <row r="1001" spans="5:6" x14ac:dyDescent="0.25">
      <c r="E1001" s="28"/>
      <c r="F1001" s="28"/>
    </row>
    <row r="1002" spans="5:6" x14ac:dyDescent="0.25">
      <c r="E1002" s="28"/>
      <c r="F1002" s="28"/>
    </row>
    <row r="1003" spans="5:6" x14ac:dyDescent="0.25">
      <c r="E1003" s="28"/>
      <c r="F1003" s="28"/>
    </row>
    <row r="1004" spans="5:6" x14ac:dyDescent="0.25">
      <c r="E1004" s="28"/>
      <c r="F1004" s="28"/>
    </row>
    <row r="1005" spans="5:6" x14ac:dyDescent="0.25">
      <c r="E1005" s="28"/>
      <c r="F1005" s="28"/>
    </row>
    <row r="1006" spans="5:6" x14ac:dyDescent="0.25">
      <c r="E1006" s="28"/>
      <c r="F1006" s="28"/>
    </row>
    <row r="1007" spans="5:6" x14ac:dyDescent="0.25">
      <c r="E1007" s="28"/>
      <c r="F1007" s="28"/>
    </row>
  </sheetData>
  <mergeCells count="3">
    <mergeCell ref="A1:C1"/>
    <mergeCell ref="A33:C33"/>
    <mergeCell ref="A34:E34"/>
  </mergeCells>
  <pageMargins left="0.7" right="0.7" top="0.75" bottom="0.75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C29"/>
  <sheetViews>
    <sheetView workbookViewId="0">
      <selection sqref="A1:C1"/>
    </sheetView>
  </sheetViews>
  <sheetFormatPr defaultColWidth="14.42578125" defaultRowHeight="15" customHeight="1" x14ac:dyDescent="0.25"/>
  <cols>
    <col min="1" max="1" width="5" customWidth="1"/>
    <col min="2" max="2" width="134.85546875" customWidth="1"/>
  </cols>
  <sheetData>
    <row r="1" spans="1:3" ht="15" customHeight="1" x14ac:dyDescent="0.3">
      <c r="A1" s="217" t="s">
        <v>249</v>
      </c>
      <c r="B1" s="195"/>
      <c r="C1" s="195"/>
    </row>
    <row r="4" spans="1:3" ht="15.75" x14ac:dyDescent="0.25">
      <c r="A4" s="112" t="s">
        <v>328</v>
      </c>
    </row>
    <row r="5" spans="1:3" ht="15.75" x14ac:dyDescent="0.25">
      <c r="A5" s="50" t="s">
        <v>250</v>
      </c>
    </row>
    <row r="6" spans="1:3" ht="15.75" x14ac:dyDescent="0.25">
      <c r="A6" s="99" t="s">
        <v>304</v>
      </c>
    </row>
    <row r="7" spans="1:3" x14ac:dyDescent="0.25">
      <c r="A7" s="11"/>
    </row>
    <row r="8" spans="1:3" ht="15.75" x14ac:dyDescent="0.25">
      <c r="A8" s="112" t="s">
        <v>329</v>
      </c>
    </row>
    <row r="9" spans="1:3" ht="15.75" x14ac:dyDescent="0.25">
      <c r="A9" s="100" t="s">
        <v>305</v>
      </c>
    </row>
    <row r="10" spans="1:3" ht="15.75" x14ac:dyDescent="0.25">
      <c r="A10" s="99" t="s">
        <v>309</v>
      </c>
    </row>
    <row r="11" spans="1:3" ht="15.75" x14ac:dyDescent="0.25">
      <c r="A11" s="50" t="s">
        <v>251</v>
      </c>
    </row>
    <row r="12" spans="1:3" ht="15.75" x14ac:dyDescent="0.25">
      <c r="A12" s="50" t="s">
        <v>252</v>
      </c>
    </row>
    <row r="13" spans="1:3" x14ac:dyDescent="0.25">
      <c r="A13" s="11"/>
    </row>
    <row r="14" spans="1:3" ht="15.75" x14ac:dyDescent="0.25">
      <c r="A14" s="51" t="s">
        <v>253</v>
      </c>
    </row>
    <row r="15" spans="1:3" ht="15.75" x14ac:dyDescent="0.25">
      <c r="A15" s="113" t="s">
        <v>310</v>
      </c>
      <c r="B15" s="111"/>
      <c r="C15" t="s">
        <v>330</v>
      </c>
    </row>
    <row r="16" spans="1:3" ht="15.75" x14ac:dyDescent="0.25">
      <c r="A16" s="113" t="s">
        <v>311</v>
      </c>
      <c r="B16" s="111"/>
    </row>
    <row r="17" spans="1:2" ht="15.75" x14ac:dyDescent="0.25">
      <c r="A17" s="113" t="s">
        <v>312</v>
      </c>
      <c r="B17" s="111"/>
    </row>
    <row r="18" spans="1:2" ht="15.75" x14ac:dyDescent="0.25">
      <c r="A18" s="113" t="s">
        <v>313</v>
      </c>
      <c r="B18" s="111"/>
    </row>
    <row r="19" spans="1:2" ht="15.75" x14ac:dyDescent="0.25">
      <c r="A19" s="113" t="s">
        <v>316</v>
      </c>
      <c r="B19" s="111"/>
    </row>
    <row r="20" spans="1:2" ht="15.75" x14ac:dyDescent="0.25">
      <c r="A20" s="113" t="s">
        <v>314</v>
      </c>
      <c r="B20" s="111"/>
    </row>
    <row r="21" spans="1:2" ht="15.75" x14ac:dyDescent="0.25">
      <c r="A21" s="113" t="s">
        <v>315</v>
      </c>
      <c r="B21" s="111"/>
    </row>
    <row r="22" spans="1:2" ht="15.75" x14ac:dyDescent="0.25">
      <c r="A22" s="113" t="s">
        <v>317</v>
      </c>
      <c r="B22" s="111"/>
    </row>
    <row r="23" spans="1:2" ht="15.75" x14ac:dyDescent="0.25">
      <c r="A23" s="113" t="s">
        <v>318</v>
      </c>
      <c r="B23" s="111"/>
    </row>
    <row r="24" spans="1:2" x14ac:dyDescent="0.25">
      <c r="A24" s="11"/>
    </row>
    <row r="25" spans="1:2" ht="15.75" x14ac:dyDescent="0.25">
      <c r="A25" s="51" t="s">
        <v>254</v>
      </c>
    </row>
    <row r="26" spans="1:2" ht="15.75" x14ac:dyDescent="0.25">
      <c r="A26" s="100" t="s">
        <v>306</v>
      </c>
    </row>
    <row r="27" spans="1:2" ht="15.75" x14ac:dyDescent="0.25">
      <c r="A27" s="101" t="s">
        <v>307</v>
      </c>
    </row>
    <row r="28" spans="1:2" ht="15.75" x14ac:dyDescent="0.25">
      <c r="A28" s="50" t="s">
        <v>255</v>
      </c>
    </row>
    <row r="29" spans="1:2" ht="15.75" x14ac:dyDescent="0.25">
      <c r="A29" s="99" t="s">
        <v>308</v>
      </c>
    </row>
  </sheetData>
  <mergeCells count="1">
    <mergeCell ref="A1:C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P&amp;L</vt:lpstr>
      <vt:lpstr> Sponsors</vt:lpstr>
      <vt:lpstr>2019</vt:lpstr>
      <vt:lpstr>Holes Signs</vt:lpstr>
      <vt:lpstr>Sponsorship Levels</vt:lpstr>
      <vt:lpstr>Player List</vt:lpstr>
      <vt:lpstr>Silent Auction</vt:lpstr>
      <vt:lpstr>Harris Teeter</vt:lpstr>
      <vt:lpstr>Agenda</vt:lpstr>
      <vt:lpstr>Miscellaneous Expenses</vt:lpstr>
      <vt:lpstr>' Sponsors'!Print_Area</vt:lpstr>
      <vt:lpstr>'Harris Teeter'!Print_Area</vt:lpstr>
      <vt:lpstr>'Holes Signs'!Print_Area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Goldfarb</dc:creator>
  <cp:lastModifiedBy>Dana Goldfarb</cp:lastModifiedBy>
  <cp:lastPrinted>2023-10-01T15:01:40Z</cp:lastPrinted>
  <dcterms:created xsi:type="dcterms:W3CDTF">2020-08-27T15:04:03Z</dcterms:created>
  <dcterms:modified xsi:type="dcterms:W3CDTF">2024-01-10T16:16:06Z</dcterms:modified>
</cp:coreProperties>
</file>