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Dana\Google Drive\Dana's Documents\DANAP\Rotary\Grants\"/>
    </mc:Choice>
  </mc:AlternateContent>
  <xr:revisionPtr revIDLastSave="0" documentId="13_ncr:1_{0A71828D-152C-455B-9DD9-460355F5C12D}" xr6:coauthVersionLast="47" xr6:coauthVersionMax="47" xr10:uidLastSave="{00000000-0000-0000-0000-000000000000}"/>
  <bookViews>
    <workbookView xWindow="-120" yWindow="-120" windowWidth="29040" windowHeight="15840" xr2:uid="{1CE6E524-F659-494C-A27C-7DC1D34BFC5C}"/>
  </bookViews>
  <sheets>
    <sheet name="2022-23" sheetId="1" r:id="rId1"/>
    <sheet name="2021-22" sheetId="2" r:id="rId2"/>
    <sheet name="2019-20" sheetId="3" r:id="rId3"/>
  </sheets>
  <definedNames>
    <definedName name="_xlnm.Print_Area" localSheetId="2">'2019-20'!$N$11:$AA$24</definedName>
    <definedName name="_xlnm.Print_Area" localSheetId="1">'2021-22'!$A$1:$N$24</definedName>
    <definedName name="_xlnm.Print_Titles" localSheetId="2">'2019-20'!$A:$A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 i="3" l="1"/>
  <c r="D30" i="3" s="1"/>
  <c r="B8" i="3" s="1"/>
  <c r="B9" i="3" s="1"/>
  <c r="Y24" i="3"/>
  <c r="X24" i="3"/>
  <c r="W24" i="3"/>
  <c r="V24" i="3"/>
  <c r="U24" i="3"/>
  <c r="T24" i="3"/>
  <c r="S24" i="3"/>
  <c r="R24" i="3"/>
  <c r="P24" i="3"/>
  <c r="O24" i="3"/>
  <c r="N24" i="3"/>
  <c r="D24" i="3"/>
  <c r="Z23" i="3"/>
  <c r="AA23" i="3" s="1"/>
  <c r="L23" i="3"/>
  <c r="Z22" i="3"/>
  <c r="AA22" i="3" s="1"/>
  <c r="L22" i="3"/>
  <c r="Z21" i="3"/>
  <c r="AA21" i="3" s="1"/>
  <c r="L21" i="3"/>
  <c r="Q20" i="3"/>
  <c r="Z20" i="3" s="1"/>
  <c r="AA20" i="3" s="1"/>
  <c r="L20" i="3"/>
  <c r="AA19" i="3"/>
  <c r="Z19" i="3"/>
  <c r="L19" i="3"/>
  <c r="Z18" i="3"/>
  <c r="AA18" i="3" s="1"/>
  <c r="L18" i="3"/>
  <c r="Z17" i="3"/>
  <c r="AA17" i="3" s="1"/>
  <c r="L17" i="3"/>
  <c r="Z16" i="3"/>
  <c r="AA16" i="3" s="1"/>
  <c r="L16" i="3"/>
  <c r="Z15" i="3"/>
  <c r="AA15" i="3" s="1"/>
  <c r="L15" i="3"/>
  <c r="B7" i="3"/>
  <c r="AA24" i="3" l="1"/>
  <c r="D31" i="3"/>
  <c r="Q24" i="3"/>
  <c r="Z24" i="3"/>
  <c r="D21" i="1" l="1"/>
  <c r="D42" i="2"/>
  <c r="E25" i="2"/>
  <c r="E26" i="2" s="1"/>
  <c r="E27" i="2" s="1"/>
  <c r="E28" i="2" s="1"/>
  <c r="E29" i="2" s="1"/>
  <c r="E30" i="2" s="1"/>
  <c r="E31" i="2" s="1"/>
  <c r="E32" i="2" s="1"/>
  <c r="E33" i="2" s="1"/>
  <c r="E34" i="2" s="1"/>
  <c r="E35" i="2" s="1"/>
  <c r="E36" i="2" s="1"/>
  <c r="E37" i="2" s="1"/>
  <c r="E38" i="2" s="1"/>
  <c r="E39" i="2" s="1"/>
  <c r="E40" i="2" s="1"/>
  <c r="E41" i="2" s="1"/>
  <c r="E43" i="2" s="1"/>
  <c r="E44" i="2" s="1"/>
  <c r="D22" i="2"/>
  <c r="B28" i="1" l="1"/>
  <c r="B30" i="1" s="1"/>
  <c r="D19" i="1"/>
</calcChain>
</file>

<file path=xl/sharedStrings.xml><?xml version="1.0" encoding="utf-8"?>
<sst xmlns="http://schemas.openxmlformats.org/spreadsheetml/2006/main" count="401" uniqueCount="215">
  <si>
    <t>Name of Organization</t>
  </si>
  <si>
    <t>Rotarian Sponsor</t>
  </si>
  <si>
    <t>Project Name</t>
  </si>
  <si>
    <t>Request</t>
  </si>
  <si>
    <t>Engagement</t>
  </si>
  <si>
    <t>Peace and conflict prevention/resolution</t>
  </si>
  <si>
    <t>Disease prevention and treatment.</t>
  </si>
  <si>
    <t>Water and sanitation.</t>
  </si>
  <si>
    <t>Maternal and child health</t>
  </si>
  <si>
    <t>Basic education and literacy</t>
  </si>
  <si>
    <t>Economic and community development</t>
  </si>
  <si>
    <t>Environment</t>
  </si>
  <si>
    <t>Notes</t>
  </si>
  <si>
    <t xml:space="preserve"> </t>
  </si>
  <si>
    <t>Kiva</t>
  </si>
  <si>
    <t>Leigh Jenkins</t>
  </si>
  <si>
    <t>New Outreach Ministries</t>
  </si>
  <si>
    <t>New Outreach</t>
  </si>
  <si>
    <t>Roof Above</t>
  </si>
  <si>
    <t>Roof Above Winter Sheltering</t>
  </si>
  <si>
    <t>Yes</t>
  </si>
  <si>
    <t>The Relatives</t>
  </si>
  <si>
    <t>Youth Crisis</t>
  </si>
  <si>
    <t>Tom Smith</t>
  </si>
  <si>
    <t>VFW Post 1160</t>
  </si>
  <si>
    <t>Rod Mallette</t>
  </si>
  <si>
    <t>Rotary Grant Requests 2022-23</t>
  </si>
  <si>
    <t>Purple Heart Homes</t>
  </si>
  <si>
    <t>Victoria Schweizer</t>
  </si>
  <si>
    <t>Support of Veterans</t>
  </si>
  <si>
    <t>Foster Village</t>
  </si>
  <si>
    <t xml:space="preserve">Rod Mallette </t>
  </si>
  <si>
    <t>Leigh Jenkins/Penny Parker</t>
  </si>
  <si>
    <t>No</t>
  </si>
  <si>
    <t>X</t>
  </si>
  <si>
    <t>Shelterbox</t>
  </si>
  <si>
    <t>Kiva  Loan</t>
  </si>
  <si>
    <t>Shelterbox USA</t>
  </si>
  <si>
    <t>Polio Plus Fund</t>
  </si>
  <si>
    <t>Maybe</t>
  </si>
  <si>
    <t>PeaceFellow</t>
  </si>
  <si>
    <t>District 7680 PeaceFellow  Endowment Fund-11382</t>
  </si>
  <si>
    <t>Support of Foster Village Charlotte</t>
  </si>
  <si>
    <t>FAFRC</t>
  </si>
  <si>
    <t>Joe Canady</t>
  </si>
  <si>
    <t>ourBRIDGE</t>
  </si>
  <si>
    <t>Bill Bundy</t>
  </si>
  <si>
    <t>Project Unity</t>
  </si>
  <si>
    <t>Doyle George</t>
  </si>
  <si>
    <t>Refugees and Immigrant Transitions</t>
  </si>
  <si>
    <t>YMCA</t>
  </si>
  <si>
    <t>Rick Dunlap</t>
  </si>
  <si>
    <t>Y Readers Program</t>
  </si>
  <si>
    <t>Grant Request Total</t>
  </si>
  <si>
    <t>Support to ourBRIDGE</t>
  </si>
  <si>
    <t>Assist 250 veterans in need: flags, meals, bills, etc.</t>
  </si>
  <si>
    <t>After school programming assistance</t>
  </si>
  <si>
    <t>ASSUMPTIONS</t>
  </si>
  <si>
    <t>Available for Grants</t>
  </si>
  <si>
    <t>Operation Kids on Guard Deployment Duty</t>
  </si>
  <si>
    <t>Support children of deployed NCANG</t>
  </si>
  <si>
    <t>Supports foster children in Charlotte</t>
  </si>
  <si>
    <t>Make small loans available to 5-10 people</t>
  </si>
  <si>
    <t>Summer School lunch program impacting 30 children</t>
  </si>
  <si>
    <t>Educate, curturally acclimate 230 refugee children</t>
  </si>
  <si>
    <t>Supports a student at the Duke UNC Peace Center</t>
  </si>
  <si>
    <t>Supports vaccinating 2000 children</t>
  </si>
  <si>
    <t>Supports over 300 immigrant students</t>
  </si>
  <si>
    <t>Support of Veterans to "age in place"</t>
  </si>
  <si>
    <t>Provides housing solutions to veterans in need</t>
  </si>
  <si>
    <t xml:space="preserve">Provide meals for 600 homeless for two days </t>
  </si>
  <si>
    <t xml:space="preserve">Provide one complete ShelterBox </t>
  </si>
  <si>
    <t>Helps support 600 at-risk young adults</t>
  </si>
  <si>
    <t>FAFRC:  day-long event to specifically honor and thank dependent children of NC Air National Guard (NCANG) and to teach them about the NCANG and what their parents do in it.  Is that really a critical need addressing food, shelter or some dire need?  Based on income stmt – it seems like we’d be funding the bulk of it.  Recommend we drop funding to $1,000.</t>
  </si>
  <si>
    <t>District Grant</t>
  </si>
  <si>
    <t>Detailed Notes</t>
  </si>
  <si>
    <t>Dana Goldfarb</t>
  </si>
  <si>
    <t>Foster Village: Supplemental page missing.  According to income stmt, 53% of income goes to payroll, 14% property, 13% supplies, 10% client services and 10% to operations – so the services are mostly people oriented – education, helping with connections, paperwork, and support.</t>
  </si>
  <si>
    <t>PHH - Funding is high for non child oriented program, but like the one-on-one nature of the program.</t>
  </si>
  <si>
    <t>Agreed upon total - note PHH was limited to $3K with $2K held in reserve pending a personalized project</t>
  </si>
  <si>
    <t>Bill Belk Commitment</t>
  </si>
  <si>
    <t>Foundation Funds</t>
  </si>
  <si>
    <t>Was reduced from $3K ask</t>
  </si>
  <si>
    <t>Limited to $3K with caveat that an additional $2K would be added in June timeframe if project was personal in nature</t>
  </si>
  <si>
    <t>Revised up from $1,550 per Tom</t>
  </si>
  <si>
    <t>Less Ourbridge Project Balance</t>
  </si>
  <si>
    <t>Less Reserve</t>
  </si>
  <si>
    <t>Current Balance</t>
  </si>
  <si>
    <t>Includes Percussion Play bill of $5,742.25</t>
  </si>
  <si>
    <t>Revised per Craig email 2/8/23</t>
  </si>
  <si>
    <t>Rotary Grant Requests 2021-22</t>
  </si>
  <si>
    <t>Allegro Foundation</t>
  </si>
  <si>
    <t>Hadley Perry</t>
  </si>
  <si>
    <t>Allegro Movement Education Programs</t>
  </si>
  <si>
    <t>N/A</t>
  </si>
  <si>
    <t>x</t>
  </si>
  <si>
    <t>Help educate 160 disabled children</t>
  </si>
  <si>
    <t>Grant request form is blank …</t>
  </si>
  <si>
    <t>Cross Country For Youth Program</t>
  </si>
  <si>
    <t>Bill Belk</t>
  </si>
  <si>
    <t>Introduce 6 students too cross county training</t>
  </si>
  <si>
    <t>Courageous Shift</t>
  </si>
  <si>
    <t>HK Herdlinger</t>
  </si>
  <si>
    <t>Eva Lee Parker Fund</t>
  </si>
  <si>
    <t>Black women domestic violence program</t>
  </si>
  <si>
    <t>Harvest Center</t>
  </si>
  <si>
    <t>Fred Beaman</t>
  </si>
  <si>
    <t>CLT Passport Program</t>
  </si>
  <si>
    <t>Faith based homelessness program</t>
  </si>
  <si>
    <t>Kiva Loan</t>
  </si>
  <si>
    <t>McClintock Partners In Education (McPIE)</t>
  </si>
  <si>
    <t>McPIE Freedom School Summer Program</t>
  </si>
  <si>
    <t>Allow 3 children to attend summer school</t>
  </si>
  <si>
    <t>Summer School lunch program impacting 20 children</t>
  </si>
  <si>
    <t>ourBridge for Kids</t>
  </si>
  <si>
    <t>Program for Immigrant &amp; Refugee Children</t>
  </si>
  <si>
    <t>Educate, curturally acclimate 150 refugee children</t>
  </si>
  <si>
    <t>Project Unity: Charlotte</t>
  </si>
  <si>
    <t>Refuees &amp; Immigrant Transitions</t>
  </si>
  <si>
    <t>?</t>
  </si>
  <si>
    <t>75 immigrant students to participate in peacebuilding project</t>
  </si>
  <si>
    <t>Missing attachment</t>
  </si>
  <si>
    <t>The Independence Fund</t>
  </si>
  <si>
    <t>Ed Peugh</t>
  </si>
  <si>
    <t xml:space="preserve">Independence @ Home - Feeding Independence </t>
  </si>
  <si>
    <t>Feeding of up to 1,500 veterans</t>
  </si>
  <si>
    <t>Provide crisis assistance and housing - organize clothing drive</t>
  </si>
  <si>
    <t>The Rotary Foundation - Polio Plus</t>
  </si>
  <si>
    <t>Polio Plus</t>
  </si>
  <si>
    <t>Help vaccinate 500 children</t>
  </si>
  <si>
    <t>The Rotary Foundation</t>
  </si>
  <si>
    <t>Youth Peace In Action 2022</t>
  </si>
  <si>
    <t>20 High schools to participate at District level</t>
  </si>
  <si>
    <t>2p Center of Excellenece</t>
  </si>
  <si>
    <t>Bystanders Against Bullying</t>
  </si>
  <si>
    <t>TBD</t>
  </si>
  <si>
    <t>Impacting 50+ underprivilaged children re bullying</t>
  </si>
  <si>
    <t>Support of Military Veterans</t>
  </si>
  <si>
    <t>YMCA of Greater Charlotte</t>
  </si>
  <si>
    <t xml:space="preserve">Y Readers </t>
  </si>
  <si>
    <t>300 K-3 students at 8 schools - 2.5 hours of literacy instruction</t>
  </si>
  <si>
    <t>Approved Budget</t>
  </si>
  <si>
    <t xml:space="preserve">Project   </t>
  </si>
  <si>
    <t>Sponsor</t>
  </si>
  <si>
    <t>Details</t>
  </si>
  <si>
    <t>Amount ($)</t>
  </si>
  <si>
    <t>Cum($)</t>
  </si>
  <si>
    <t>Craig Gannaway</t>
  </si>
  <si>
    <t>Davis Boyd Memorial Foundation</t>
  </si>
  <si>
    <t>Veteran focused</t>
  </si>
  <si>
    <t>Bright Futures</t>
  </si>
  <si>
    <t>Added after the fact to to an oversight</t>
  </si>
  <si>
    <t>Charltte South Grant Request Template</t>
  </si>
  <si>
    <t>Budget</t>
  </si>
  <si>
    <t xml:space="preserve">   Charlotte South</t>
  </si>
  <si>
    <t xml:space="preserve">   Charlotte South Foundation</t>
  </si>
  <si>
    <t>Total Budget</t>
  </si>
  <si>
    <t>Dedicated Funds</t>
  </si>
  <si>
    <t>Budget Available For Projects</t>
  </si>
  <si>
    <t># of Voting Board Members</t>
  </si>
  <si>
    <t>Rating (0-10)</t>
  </si>
  <si>
    <t>#</t>
  </si>
  <si>
    <t>Board Members</t>
  </si>
  <si>
    <t>Promoting Peace</t>
  </si>
  <si>
    <t>Promoting Clean Water</t>
  </si>
  <si>
    <t>Supporting Education</t>
  </si>
  <si>
    <t>Fighting Disease</t>
  </si>
  <si>
    <t>Saving Mothers &amp; Children</t>
  </si>
  <si>
    <t>Growing Local Economies</t>
  </si>
  <si>
    <t>People Impacted</t>
  </si>
  <si>
    <t>Score</t>
  </si>
  <si>
    <t>David Kostmayer</t>
  </si>
  <si>
    <t>David Laws</t>
  </si>
  <si>
    <t>David Hepp</t>
  </si>
  <si>
    <t>Marty McCarthy</t>
  </si>
  <si>
    <t>Julie Freeman</t>
  </si>
  <si>
    <t>Steve Grubner</t>
  </si>
  <si>
    <t>Hannah Kay H.</t>
  </si>
  <si>
    <t>Cindi Hemry</t>
  </si>
  <si>
    <t>Rich Bett</t>
  </si>
  <si>
    <t>Total</t>
  </si>
  <si>
    <t>Weighted Total</t>
  </si>
  <si>
    <t>Project Sponsor</t>
  </si>
  <si>
    <t>$ Request</t>
  </si>
  <si>
    <t>Projects Requiring Prioritization</t>
  </si>
  <si>
    <t>Beds For Kids</t>
  </si>
  <si>
    <t>The Relatives, Inc.</t>
  </si>
  <si>
    <t>On Ramp - Operating Support</t>
  </si>
  <si>
    <t>Penny Parker</t>
  </si>
  <si>
    <t>Unity Classical Charter School</t>
  </si>
  <si>
    <t>PE Equipment</t>
  </si>
  <si>
    <t>Sugar Creek Charter School</t>
  </si>
  <si>
    <t>Flying Classroom</t>
  </si>
  <si>
    <t>Soccer Shots Foundation</t>
  </si>
  <si>
    <t>QC Scores</t>
  </si>
  <si>
    <t>Summer Camp Scholarships</t>
  </si>
  <si>
    <t>Rick Dunlap &amp; Bill Belk</t>
  </si>
  <si>
    <t>Cross Country for Youth</t>
  </si>
  <si>
    <t xml:space="preserve">Cross Country for Youth </t>
  </si>
  <si>
    <t>McClintock Partners in Education</t>
  </si>
  <si>
    <t xml:space="preserve">McPie School Summer Program  </t>
  </si>
  <si>
    <t>Total Projects Requiring Prioritization</t>
  </si>
  <si>
    <t>Fully Funded Projects</t>
  </si>
  <si>
    <r>
      <t>Levine's Children Hospital</t>
    </r>
    <r>
      <rPr>
        <b/>
        <i/>
        <sz val="16"/>
        <rFont val="Arial"/>
        <family val="2"/>
      </rPr>
      <t/>
    </r>
  </si>
  <si>
    <t>Teddy Bear Project - 100 Bears</t>
  </si>
  <si>
    <t>Mary S. &amp;  Leigh J.</t>
  </si>
  <si>
    <t>Rotary Foundation - Polio Plus</t>
  </si>
  <si>
    <t>Club Gift</t>
  </si>
  <si>
    <t>UNC at Charlotte Rotaract Club</t>
  </si>
  <si>
    <t>Operation Warm</t>
  </si>
  <si>
    <t>Hannah Kay Herdlinger</t>
  </si>
  <si>
    <t>Mothering Across Continents</t>
  </si>
  <si>
    <t>NewGen Peacebuilders</t>
  </si>
  <si>
    <t>Total Fully Funded Projects</t>
  </si>
  <si>
    <t>Total Dollars Requested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</si>
</sst>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1" x14ac:knownFonts="1">
    <font>
      <sz val="11"/>
      <color theme="1"/>
      <name val="Calibri"/>
      <family val="2"/>
      <scheme val="minor"/>
    </font>
    <font>
      <b/>
      <sz val="14"/>
      <color rgb="FF000000"/>
      <name val="Arial"/>
      <family val="2"/>
    </font>
    <font>
      <b/>
      <sz val="10"/>
      <color theme="1"/>
      <name val="Arial"/>
    </font>
    <font>
      <b/>
      <sz val="10"/>
      <color theme="1"/>
      <name val="Arial"/>
      <family val="2"/>
    </font>
    <font>
      <b/>
      <sz val="10"/>
      <color rgb="FF000000"/>
      <name val="Arial"/>
      <family val="2"/>
    </font>
    <font>
      <sz val="10"/>
      <color theme="1"/>
      <name val="Arial"/>
    </font>
    <font>
      <sz val="10"/>
      <color rgb="FF000000"/>
      <name val="Arial"/>
      <family val="2"/>
    </font>
    <font>
      <sz val="10"/>
      <color theme="1"/>
      <name val="Arial"/>
      <family val="2"/>
    </font>
    <font>
      <b/>
      <sz val="11"/>
      <color theme="1"/>
      <name val="Calibri"/>
      <family val="2"/>
      <scheme val="minor"/>
    </font>
    <font>
      <u/>
      <sz val="11"/>
      <color theme="1"/>
      <name val="Calibri"/>
      <family val="2"/>
      <scheme val="minor"/>
    </font>
    <font>
      <sz val="11"/>
      <color theme="1"/>
      <name val="Calibri"/>
      <family val="2"/>
      <scheme val="minor"/>
    </font>
    <font>
      <sz val="10"/>
      <color rgb="FF000000"/>
      <name val="Arial"/>
    </font>
    <font>
      <b/>
      <sz val="12"/>
      <color theme="1"/>
      <name val="Arial"/>
      <family val="2"/>
    </font>
    <font>
      <b/>
      <sz val="14"/>
      <color theme="1"/>
      <name val="Arial"/>
      <family val="2"/>
    </font>
    <font>
      <sz val="11"/>
      <color theme="1"/>
      <name val="Arial"/>
      <family val="2"/>
    </font>
    <font>
      <b/>
      <i/>
      <sz val="11"/>
      <color theme="1"/>
      <name val="Arial"/>
      <family val="2"/>
    </font>
    <font>
      <b/>
      <i/>
      <sz val="11"/>
      <color theme="1"/>
      <name val="Calibri"/>
      <family val="2"/>
      <scheme val="minor"/>
    </font>
    <font>
      <b/>
      <i/>
      <sz val="14"/>
      <color theme="1"/>
      <name val="Calibri"/>
      <family val="2"/>
      <scheme val="minor"/>
    </font>
    <font>
      <i/>
      <sz val="11"/>
      <color theme="1"/>
      <name val="Calibri"/>
      <family val="2"/>
      <scheme val="minor"/>
    </font>
    <font>
      <i/>
      <sz val="11"/>
      <name val="Calibri"/>
      <family val="2"/>
      <scheme val="minor"/>
    </font>
    <font>
      <b/>
      <i/>
      <sz val="16"/>
      <name val="Arial"/>
      <family val="2"/>
    </font>
  </fonts>
  <fills count="4">
    <fill>
      <patternFill patternType="none"/>
    </fill>
    <fill>
      <patternFill patternType="gray125"/>
    </fill>
    <fill>
      <patternFill patternType="solid">
        <fgColor rgb="FF00B0F0"/>
        <bgColor indexed="64"/>
      </patternFill>
    </fill>
    <fill>
      <patternFill patternType="solid">
        <fgColor theme="0" tint="-0.14999847407452621"/>
        <bgColor indexed="64"/>
      </patternFill>
    </fill>
  </fills>
  <borders count="23">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43" fontId="10" fillId="0" borderId="0" applyFont="0" applyFill="0" applyBorder="0" applyAlignment="0" applyProtection="0"/>
    <xf numFmtId="0" fontId="11" fillId="0" borderId="0"/>
  </cellStyleXfs>
  <cellXfs count="159">
    <xf numFmtId="0" fontId="0" fillId="0" borderId="0" xfId="0"/>
    <xf numFmtId="0" fontId="1" fillId="0" borderId="0" xfId="0" applyFont="1"/>
    <xf numFmtId="0" fontId="4" fillId="0" borderId="1" xfId="0" applyFont="1" applyBorder="1" applyAlignment="1">
      <alignment horizontal="center"/>
    </xf>
    <xf numFmtId="0" fontId="4" fillId="0" borderId="1" xfId="0" applyFont="1" applyBorder="1" applyAlignment="1">
      <alignment horizontal="left"/>
    </xf>
    <xf numFmtId="0" fontId="6" fillId="0" borderId="0" xfId="0" applyFont="1" applyAlignment="1">
      <alignment horizontal="left"/>
    </xf>
    <xf numFmtId="3" fontId="0" fillId="0" borderId="0" xfId="0" applyNumberFormat="1"/>
    <xf numFmtId="0" fontId="2" fillId="0" borderId="0" xfId="0" applyFont="1"/>
    <xf numFmtId="0" fontId="2" fillId="0" borderId="0" xfId="0" applyFont="1" applyAlignment="1">
      <alignment horizontal="center"/>
    </xf>
    <xf numFmtId="0" fontId="3" fillId="0" borderId="0" xfId="0" quotePrefix="1" applyFont="1" applyAlignment="1">
      <alignment horizontal="left" textRotation="60"/>
    </xf>
    <xf numFmtId="0" fontId="4" fillId="0" borderId="0" xfId="0" quotePrefix="1" applyFont="1" applyAlignment="1">
      <alignment horizontal="left" textRotation="60"/>
    </xf>
    <xf numFmtId="0" fontId="4" fillId="0" borderId="0" xfId="0" applyFont="1" applyAlignment="1">
      <alignment horizontal="left" textRotation="60"/>
    </xf>
    <xf numFmtId="0" fontId="4" fillId="0" borderId="0" xfId="0" applyFont="1" applyAlignment="1">
      <alignment horizontal="center"/>
    </xf>
    <xf numFmtId="0" fontId="4" fillId="0" borderId="0" xfId="0" applyFont="1" applyAlignment="1">
      <alignment horizontal="left"/>
    </xf>
    <xf numFmtId="0" fontId="5" fillId="0" borderId="3" xfId="0" applyFont="1" applyBorder="1"/>
    <xf numFmtId="3" fontId="5" fillId="0" borderId="3" xfId="0" applyNumberFormat="1" applyFont="1" applyBorder="1"/>
    <xf numFmtId="0" fontId="4" fillId="0" borderId="3" xfId="0" applyFont="1" applyBorder="1" applyAlignment="1">
      <alignment horizontal="center"/>
    </xf>
    <xf numFmtId="0" fontId="5" fillId="0" borderId="4" xfId="0" applyFont="1" applyBorder="1"/>
    <xf numFmtId="0" fontId="5" fillId="0" borderId="0" xfId="0" applyFont="1"/>
    <xf numFmtId="3" fontId="5" fillId="0" borderId="0" xfId="0" applyNumberFormat="1" applyFont="1"/>
    <xf numFmtId="3" fontId="5" fillId="0" borderId="0" xfId="0" applyNumberFormat="1" applyFont="1" applyAlignment="1">
      <alignment horizontal="right"/>
    </xf>
    <xf numFmtId="0" fontId="7" fillId="0" borderId="0" xfId="0" quotePrefix="1" applyFont="1" applyAlignment="1">
      <alignment horizontal="left"/>
    </xf>
    <xf numFmtId="0" fontId="5" fillId="0" borderId="5" xfId="0" applyFont="1" applyBorder="1"/>
    <xf numFmtId="0" fontId="5" fillId="0" borderId="6" xfId="0" applyFont="1" applyBorder="1"/>
    <xf numFmtId="3" fontId="5" fillId="0" borderId="6" xfId="0" applyNumberFormat="1" applyFont="1" applyBorder="1" applyAlignment="1">
      <alignment horizontal="right"/>
    </xf>
    <xf numFmtId="0" fontId="4" fillId="0" borderId="6" xfId="0" applyFont="1" applyBorder="1" applyAlignment="1">
      <alignment horizontal="center"/>
    </xf>
    <xf numFmtId="0" fontId="3" fillId="0" borderId="4" xfId="0" applyFont="1" applyBorder="1" applyAlignment="1">
      <alignment horizontal="left" indent="2"/>
    </xf>
    <xf numFmtId="0" fontId="4" fillId="0" borderId="7" xfId="0" applyFont="1" applyBorder="1" applyAlignment="1">
      <alignment horizontal="center"/>
    </xf>
    <xf numFmtId="0" fontId="4" fillId="0" borderId="8" xfId="0" applyFont="1" applyBorder="1" applyAlignment="1">
      <alignment horizontal="center"/>
    </xf>
    <xf numFmtId="0" fontId="3" fillId="0" borderId="9" xfId="0" applyFont="1" applyBorder="1" applyAlignment="1">
      <alignment horizontal="center"/>
    </xf>
    <xf numFmtId="0" fontId="4" fillId="0" borderId="10" xfId="0" applyFont="1" applyBorder="1" applyAlignment="1">
      <alignment horizontal="center"/>
    </xf>
    <xf numFmtId="0" fontId="4" fillId="0" borderId="9" xfId="0" applyFont="1" applyBorder="1" applyAlignment="1">
      <alignment horizontal="center"/>
    </xf>
    <xf numFmtId="0" fontId="4" fillId="0" borderId="11" xfId="0" applyFont="1" applyBorder="1" applyAlignment="1">
      <alignment horizontal="center"/>
    </xf>
    <xf numFmtId="0" fontId="4" fillId="0" borderId="12" xfId="0" applyFont="1" applyBorder="1" applyAlignment="1">
      <alignment horizontal="center"/>
    </xf>
    <xf numFmtId="3" fontId="9" fillId="0" borderId="0" xfId="0" applyNumberFormat="1" applyFont="1"/>
    <xf numFmtId="0" fontId="7" fillId="0" borderId="3" xfId="0" quotePrefix="1" applyFont="1" applyBorder="1" applyAlignment="1">
      <alignment horizontal="left"/>
    </xf>
    <xf numFmtId="0" fontId="7" fillId="0" borderId="0" xfId="0" applyFont="1"/>
    <xf numFmtId="0" fontId="5" fillId="0" borderId="0" xfId="0" applyFont="1" applyAlignment="1">
      <alignment horizontal="left" indent="2"/>
    </xf>
    <xf numFmtId="0" fontId="8" fillId="0" borderId="0" xfId="0" applyFont="1" applyAlignment="1">
      <alignment horizontal="center"/>
    </xf>
    <xf numFmtId="3" fontId="8" fillId="0" borderId="0" xfId="0" applyNumberFormat="1" applyFont="1"/>
    <xf numFmtId="0" fontId="5" fillId="0" borderId="2" xfId="0" quotePrefix="1" applyFont="1" applyBorder="1" applyAlignment="1">
      <alignment horizontal="left"/>
    </xf>
    <xf numFmtId="0" fontId="5" fillId="0" borderId="0" xfId="0" quotePrefix="1" applyFont="1" applyAlignment="1">
      <alignment horizontal="left" indent="2"/>
    </xf>
    <xf numFmtId="0" fontId="8" fillId="0" borderId="0" xfId="0" applyFont="1"/>
    <xf numFmtId="0" fontId="5" fillId="0" borderId="0" xfId="0" quotePrefix="1" applyFont="1" applyAlignment="1">
      <alignment horizontal="left"/>
    </xf>
    <xf numFmtId="164" fontId="0" fillId="0" borderId="0" xfId="1" applyNumberFormat="1" applyFont="1"/>
    <xf numFmtId="0" fontId="5" fillId="0" borderId="0" xfId="0" quotePrefix="1" applyFont="1" applyAlignment="1">
      <alignment horizontal="left" indent="1"/>
    </xf>
    <xf numFmtId="3" fontId="0" fillId="0" borderId="0" xfId="0" quotePrefix="1" applyNumberFormat="1" applyAlignment="1">
      <alignment horizontal="left"/>
    </xf>
    <xf numFmtId="0" fontId="6" fillId="0" borderId="0" xfId="0" quotePrefix="1" applyFont="1" applyAlignment="1">
      <alignment horizontal="left"/>
    </xf>
    <xf numFmtId="0" fontId="6" fillId="0" borderId="0" xfId="0" applyFont="1" applyAlignment="1">
      <alignment horizontal="left"/>
    </xf>
    <xf numFmtId="0" fontId="0" fillId="0" borderId="0" xfId="0" quotePrefix="1" applyAlignment="1">
      <alignment horizontal="left" vertical="center" wrapText="1"/>
    </xf>
    <xf numFmtId="0" fontId="1" fillId="0" borderId="0" xfId="2" applyFont="1"/>
    <xf numFmtId="0" fontId="11" fillId="0" borderId="0" xfId="2"/>
    <xf numFmtId="0" fontId="2" fillId="0" borderId="1" xfId="2" applyFont="1" applyBorder="1"/>
    <xf numFmtId="0" fontId="2" fillId="0" borderId="1" xfId="2" applyFont="1" applyBorder="1" applyAlignment="1">
      <alignment horizontal="center"/>
    </xf>
    <xf numFmtId="0" fontId="3" fillId="0" borderId="1" xfId="2" quotePrefix="1" applyFont="1" applyBorder="1" applyAlignment="1">
      <alignment horizontal="left" textRotation="60"/>
    </xf>
    <xf numFmtId="0" fontId="4" fillId="0" borderId="1" xfId="2" quotePrefix="1" applyFont="1" applyBorder="1" applyAlignment="1">
      <alignment horizontal="left" textRotation="60"/>
    </xf>
    <xf numFmtId="0" fontId="4" fillId="0" borderId="1" xfId="2" applyFont="1" applyBorder="1" applyAlignment="1">
      <alignment horizontal="left" textRotation="60"/>
    </xf>
    <xf numFmtId="0" fontId="4" fillId="0" borderId="1" xfId="2" applyFont="1" applyBorder="1" applyAlignment="1">
      <alignment horizontal="center"/>
    </xf>
    <xf numFmtId="0" fontId="4" fillId="0" borderId="1" xfId="2" applyFont="1" applyBorder="1" applyAlignment="1">
      <alignment horizontal="left"/>
    </xf>
    <xf numFmtId="0" fontId="5" fillId="0" borderId="0" xfId="2" applyFont="1"/>
    <xf numFmtId="3" fontId="5" fillId="0" borderId="0" xfId="2" applyNumberFormat="1" applyFont="1"/>
    <xf numFmtId="0" fontId="4" fillId="0" borderId="0" xfId="2" applyFont="1" applyAlignment="1">
      <alignment horizontal="center"/>
    </xf>
    <xf numFmtId="0" fontId="6" fillId="0" borderId="0" xfId="2" applyFont="1" applyAlignment="1">
      <alignment horizontal="left"/>
    </xf>
    <xf numFmtId="0" fontId="11" fillId="0" borderId="0" xfId="2" quotePrefix="1" applyAlignment="1">
      <alignment horizontal="left"/>
    </xf>
    <xf numFmtId="0" fontId="6" fillId="0" borderId="0" xfId="2" quotePrefix="1" applyFont="1" applyAlignment="1">
      <alignment horizontal="left"/>
    </xf>
    <xf numFmtId="3" fontId="5" fillId="0" borderId="0" xfId="2" applyNumberFormat="1" applyFont="1" applyAlignment="1">
      <alignment horizontal="right"/>
    </xf>
    <xf numFmtId="0" fontId="5" fillId="0" borderId="0" xfId="2" applyFont="1" applyAlignment="1">
      <alignment horizontal="right"/>
    </xf>
    <xf numFmtId="0" fontId="7" fillId="0" borderId="0" xfId="2" quotePrefix="1" applyFont="1" applyAlignment="1">
      <alignment horizontal="left"/>
    </xf>
    <xf numFmtId="0" fontId="5" fillId="0" borderId="0" xfId="2" quotePrefix="1" applyFont="1" applyAlignment="1">
      <alignment horizontal="left"/>
    </xf>
    <xf numFmtId="0" fontId="3" fillId="0" borderId="0" xfId="2" applyFont="1" applyAlignment="1">
      <alignment horizontal="center"/>
    </xf>
    <xf numFmtId="0" fontId="6" fillId="0" borderId="0" xfId="2" applyFont="1" applyAlignment="1">
      <alignment horizontal="left"/>
    </xf>
    <xf numFmtId="0" fontId="5" fillId="0" borderId="1" xfId="2" applyFont="1" applyBorder="1"/>
    <xf numFmtId="3" fontId="5" fillId="0" borderId="1" xfId="2" applyNumberFormat="1" applyFont="1" applyBorder="1"/>
    <xf numFmtId="0" fontId="6" fillId="0" borderId="1" xfId="2" applyFont="1" applyBorder="1" applyAlignment="1">
      <alignment horizontal="left"/>
    </xf>
    <xf numFmtId="0" fontId="12" fillId="0" borderId="0" xfId="2" quotePrefix="1" applyFont="1" applyAlignment="1">
      <alignment horizontal="left"/>
    </xf>
    <xf numFmtId="0" fontId="4" fillId="0" borderId="1" xfId="2" applyFont="1" applyBorder="1"/>
    <xf numFmtId="3" fontId="11" fillId="0" borderId="0" xfId="2" applyNumberFormat="1"/>
    <xf numFmtId="3" fontId="11" fillId="0" borderId="1" xfId="2" applyNumberFormat="1" applyBorder="1"/>
    <xf numFmtId="0" fontId="6" fillId="0" borderId="0" xfId="0" applyFont="1" applyFill="1" applyBorder="1" applyAlignment="1">
      <alignment horizontal="left"/>
    </xf>
    <xf numFmtId="3" fontId="0" fillId="0" borderId="1" xfId="0" applyNumberFormat="1" applyBorder="1"/>
    <xf numFmtId="0" fontId="13" fillId="0" borderId="0" xfId="0" applyFont="1"/>
    <xf numFmtId="0" fontId="14" fillId="0" borderId="0" xfId="0" applyFont="1"/>
    <xf numFmtId="14" fontId="14" fillId="0" borderId="0" xfId="0" applyNumberFormat="1" applyFont="1" applyAlignment="1">
      <alignment horizontal="left"/>
    </xf>
    <xf numFmtId="0" fontId="15" fillId="0" borderId="0" xfId="0" applyFont="1"/>
    <xf numFmtId="0" fontId="14" fillId="0" borderId="0" xfId="0" quotePrefix="1" applyFont="1" applyAlignment="1">
      <alignment horizontal="left"/>
    </xf>
    <xf numFmtId="164" fontId="10" fillId="2" borderId="0" xfId="1" applyNumberFormat="1" applyFont="1" applyFill="1" applyBorder="1"/>
    <xf numFmtId="0" fontId="14" fillId="0" borderId="1" xfId="0" applyFont="1" applyBorder="1"/>
    <xf numFmtId="164" fontId="10" fillId="2" borderId="1" xfId="1" applyNumberFormat="1" applyFont="1" applyFill="1" applyBorder="1"/>
    <xf numFmtId="164" fontId="10" fillId="0" borderId="0" xfId="1" applyNumberFormat="1" applyFont="1" applyBorder="1"/>
    <xf numFmtId="0" fontId="15" fillId="0" borderId="1" xfId="0" quotePrefix="1" applyFont="1" applyBorder="1" applyAlignment="1">
      <alignment horizontal="left"/>
    </xf>
    <xf numFmtId="164" fontId="10" fillId="0" borderId="1" xfId="1" applyNumberFormat="1" applyFont="1" applyBorder="1"/>
    <xf numFmtId="0" fontId="15" fillId="0" borderId="0" xfId="0" quotePrefix="1" applyFont="1" applyAlignment="1">
      <alignment horizontal="left"/>
    </xf>
    <xf numFmtId="164" fontId="14" fillId="0" borderId="0" xfId="1" applyNumberFormat="1" applyFont="1" applyFill="1" applyBorder="1"/>
    <xf numFmtId="0" fontId="16" fillId="3" borderId="1" xfId="0" quotePrefix="1" applyFont="1" applyFill="1" applyBorder="1" applyAlignment="1">
      <alignment horizontal="center"/>
    </xf>
    <xf numFmtId="0" fontId="16" fillId="3" borderId="1" xfId="0" applyFont="1" applyFill="1" applyBorder="1" applyAlignment="1">
      <alignment horizontal="center"/>
    </xf>
    <xf numFmtId="0" fontId="16" fillId="3" borderId="1" xfId="0" applyFont="1" applyFill="1" applyBorder="1" applyAlignment="1">
      <alignment horizontal="center"/>
    </xf>
    <xf numFmtId="0" fontId="8" fillId="3" borderId="1" xfId="0" applyFont="1" applyFill="1" applyBorder="1" applyAlignment="1">
      <alignment horizontal="center"/>
    </xf>
    <xf numFmtId="0" fontId="0" fillId="0" borderId="1" xfId="0" applyBorder="1"/>
    <xf numFmtId="0" fontId="8" fillId="3" borderId="0" xfId="0" quotePrefix="1" applyFont="1" applyFill="1" applyAlignment="1">
      <alignment horizontal="left" textRotation="90"/>
    </xf>
    <xf numFmtId="0" fontId="8" fillId="3" borderId="0" xfId="0" applyFont="1" applyFill="1" applyAlignment="1">
      <alignment horizontal="left" textRotation="90"/>
    </xf>
    <xf numFmtId="0" fontId="8" fillId="3" borderId="0" xfId="0" applyFont="1" applyFill="1" applyAlignment="1">
      <alignment horizontal="center" textRotation="90"/>
    </xf>
    <xf numFmtId="0" fontId="8" fillId="3" borderId="0" xfId="0" quotePrefix="1" applyFont="1" applyFill="1" applyAlignment="1">
      <alignment horizontal="center" textRotation="90"/>
    </xf>
    <xf numFmtId="0" fontId="17" fillId="3" borderId="10" xfId="0" applyFont="1" applyFill="1" applyBorder="1" applyAlignment="1">
      <alignment vertical="center" wrapText="1"/>
    </xf>
    <xf numFmtId="0" fontId="17" fillId="3" borderId="10" xfId="0" applyFont="1" applyFill="1" applyBorder="1" applyAlignment="1">
      <alignment vertical="center"/>
    </xf>
    <xf numFmtId="0" fontId="17" fillId="3" borderId="10" xfId="0" quotePrefix="1" applyFont="1" applyFill="1" applyBorder="1" applyAlignment="1">
      <alignment horizontal="left" vertical="center" wrapText="1"/>
    </xf>
    <xf numFmtId="0" fontId="8" fillId="3" borderId="1" xfId="0" applyFont="1" applyFill="1" applyBorder="1" applyAlignment="1">
      <alignment horizontal="left" textRotation="90"/>
    </xf>
    <xf numFmtId="0" fontId="8" fillId="3" borderId="1" xfId="0" applyFont="1" applyFill="1" applyBorder="1" applyAlignment="1">
      <alignment horizontal="center" textRotation="90"/>
    </xf>
    <xf numFmtId="0" fontId="16" fillId="0" borderId="0" xfId="0" quotePrefix="1" applyFont="1" applyAlignment="1">
      <alignment horizontal="left" vertical="center" wrapText="1"/>
    </xf>
    <xf numFmtId="0" fontId="17" fillId="0" borderId="13" xfId="0" applyFont="1" applyBorder="1" applyAlignment="1">
      <alignment vertical="center"/>
    </xf>
    <xf numFmtId="0" fontId="17" fillId="0" borderId="13" xfId="0" applyFont="1" applyBorder="1" applyAlignment="1">
      <alignment vertical="center" wrapText="1"/>
    </xf>
    <xf numFmtId="0" fontId="17" fillId="0" borderId="13" xfId="0" quotePrefix="1" applyFont="1" applyBorder="1" applyAlignment="1">
      <alignment horizontal="left" vertical="center" wrapText="1"/>
    </xf>
    <xf numFmtId="0" fontId="8" fillId="0" borderId="0" xfId="0" applyFont="1" applyAlignment="1">
      <alignment horizontal="left" textRotation="90"/>
    </xf>
    <xf numFmtId="0" fontId="8" fillId="0" borderId="0" xfId="0" applyFont="1" applyAlignment="1">
      <alignment horizontal="center" textRotation="90"/>
    </xf>
    <xf numFmtId="0" fontId="8" fillId="0" borderId="0" xfId="0" quotePrefix="1" applyFont="1" applyAlignment="1">
      <alignment horizontal="center" textRotation="90"/>
    </xf>
    <xf numFmtId="0" fontId="18" fillId="0" borderId="14" xfId="0" applyFont="1" applyBorder="1" applyAlignment="1">
      <alignment vertical="center"/>
    </xf>
    <xf numFmtId="0" fontId="18" fillId="0" borderId="13" xfId="0" applyFont="1" applyBorder="1" applyAlignment="1">
      <alignment vertical="center"/>
    </xf>
    <xf numFmtId="0" fontId="18" fillId="0" borderId="13" xfId="0" applyFont="1" applyBorder="1" applyAlignment="1">
      <alignment vertical="center" wrapText="1"/>
    </xf>
    <xf numFmtId="164" fontId="10" fillId="0" borderId="13" xfId="1" applyNumberFormat="1" applyFont="1" applyFill="1" applyBorder="1" applyAlignment="1">
      <alignment vertical="center" wrapText="1"/>
    </xf>
    <xf numFmtId="164" fontId="0" fillId="2" borderId="14" xfId="1" applyNumberFormat="1" applyFont="1" applyFill="1" applyBorder="1"/>
    <xf numFmtId="164" fontId="0" fillId="2" borderId="13" xfId="1" applyNumberFormat="1" applyFont="1" applyFill="1" applyBorder="1"/>
    <xf numFmtId="164" fontId="0" fillId="2" borderId="15" xfId="1" applyNumberFormat="1" applyFont="1" applyFill="1" applyBorder="1"/>
    <xf numFmtId="164" fontId="0" fillId="2" borderId="16" xfId="1" applyNumberFormat="1" applyFont="1" applyFill="1" applyBorder="1"/>
    <xf numFmtId="164" fontId="0" fillId="0" borderId="16" xfId="0" applyNumberFormat="1" applyBorder="1"/>
    <xf numFmtId="0" fontId="18" fillId="0" borderId="17" xfId="0" quotePrefix="1" applyFont="1" applyBorder="1" applyAlignment="1">
      <alignment horizontal="left" vertical="center"/>
    </xf>
    <xf numFmtId="0" fontId="18" fillId="0" borderId="0" xfId="0" applyFont="1" applyAlignment="1">
      <alignment vertical="center"/>
    </xf>
    <xf numFmtId="0" fontId="18" fillId="0" borderId="0" xfId="0" quotePrefix="1" applyFont="1" applyAlignment="1">
      <alignment horizontal="left" vertical="center" wrapText="1"/>
    </xf>
    <xf numFmtId="164" fontId="10" fillId="0" borderId="0" xfId="1" applyNumberFormat="1" applyFont="1" applyFill="1" applyBorder="1" applyAlignment="1">
      <alignment vertical="center" wrapText="1"/>
    </xf>
    <xf numFmtId="164" fontId="0" fillId="2" borderId="17" xfId="1" applyNumberFormat="1" applyFont="1" applyFill="1" applyBorder="1"/>
    <xf numFmtId="164" fontId="0" fillId="2" borderId="0" xfId="1" applyNumberFormat="1" applyFont="1" applyFill="1" applyBorder="1"/>
    <xf numFmtId="164" fontId="0" fillId="2" borderId="18" xfId="1" applyNumberFormat="1" applyFont="1" applyFill="1" applyBorder="1"/>
    <xf numFmtId="164" fontId="0" fillId="2" borderId="19" xfId="1" applyNumberFormat="1" applyFont="1" applyFill="1" applyBorder="1"/>
    <xf numFmtId="164" fontId="0" fillId="0" borderId="19" xfId="0" applyNumberFormat="1" applyBorder="1"/>
    <xf numFmtId="0" fontId="18" fillId="0" borderId="17" xfId="0" applyFont="1" applyBorder="1" applyAlignment="1">
      <alignment vertical="center"/>
    </xf>
    <xf numFmtId="0" fontId="18" fillId="0" borderId="0" xfId="0" applyFont="1" applyAlignment="1">
      <alignment vertical="center" wrapText="1"/>
    </xf>
    <xf numFmtId="0" fontId="18" fillId="0" borderId="17" xfId="0" quotePrefix="1" applyFont="1" applyBorder="1" applyAlignment="1">
      <alignment horizontal="left" vertical="center" wrapText="1"/>
    </xf>
    <xf numFmtId="49" fontId="18" fillId="0" borderId="0" xfId="0" quotePrefix="1" applyNumberFormat="1" applyFont="1" applyAlignment="1">
      <alignment horizontal="left" vertical="center" wrapText="1"/>
    </xf>
    <xf numFmtId="49" fontId="18" fillId="0" borderId="0" xfId="0" applyNumberFormat="1" applyFont="1" applyAlignment="1">
      <alignment vertical="center" wrapText="1"/>
    </xf>
    <xf numFmtId="0" fontId="18" fillId="0" borderId="20" xfId="0" quotePrefix="1" applyFont="1" applyBorder="1" applyAlignment="1">
      <alignment horizontal="left" vertical="center" wrapText="1"/>
    </xf>
    <xf numFmtId="49" fontId="18" fillId="0" borderId="1" xfId="0" quotePrefix="1" applyNumberFormat="1" applyFont="1" applyBorder="1" applyAlignment="1">
      <alignment horizontal="left" vertical="center" wrapText="1"/>
    </xf>
    <xf numFmtId="0" fontId="18" fillId="0" borderId="1" xfId="0" applyFont="1" applyBorder="1" applyAlignment="1">
      <alignment vertical="center" wrapText="1"/>
    </xf>
    <xf numFmtId="164" fontId="10" fillId="0" borderId="1" xfId="1" applyNumberFormat="1" applyFont="1" applyFill="1" applyBorder="1" applyAlignment="1">
      <alignment vertical="center" wrapText="1"/>
    </xf>
    <xf numFmtId="164" fontId="0" fillId="2" borderId="20" xfId="1" applyNumberFormat="1" applyFont="1" applyFill="1" applyBorder="1"/>
    <xf numFmtId="164" fontId="0" fillId="2" borderId="1" xfId="1" applyNumberFormat="1" applyFont="1" applyFill="1" applyBorder="1"/>
    <xf numFmtId="164" fontId="0" fillId="2" borderId="21" xfId="1" applyNumberFormat="1" applyFont="1" applyFill="1" applyBorder="1"/>
    <xf numFmtId="164" fontId="0" fillId="2" borderId="22" xfId="1" applyNumberFormat="1" applyFont="1" applyFill="1" applyBorder="1"/>
    <xf numFmtId="164" fontId="0" fillId="0" borderId="22" xfId="0" applyNumberFormat="1" applyBorder="1"/>
    <xf numFmtId="0" fontId="8" fillId="0" borderId="0" xfId="0" quotePrefix="1" applyFont="1" applyAlignment="1">
      <alignment horizontal="right"/>
    </xf>
    <xf numFmtId="0" fontId="8" fillId="0" borderId="0" xfId="0" applyFont="1" applyAlignment="1">
      <alignment horizontal="right"/>
    </xf>
    <xf numFmtId="164" fontId="8" fillId="0" borderId="0" xfId="0" applyNumberFormat="1" applyFont="1"/>
    <xf numFmtId="0" fontId="8" fillId="0" borderId="0" xfId="0" applyFont="1" applyAlignment="1">
      <alignment horizontal="right"/>
    </xf>
    <xf numFmtId="164" fontId="0" fillId="0" borderId="0" xfId="0" applyNumberFormat="1"/>
    <xf numFmtId="0" fontId="16" fillId="0" borderId="0" xfId="0" applyFont="1" applyAlignment="1">
      <alignment vertical="center" wrapText="1"/>
    </xf>
    <xf numFmtId="0" fontId="17" fillId="0" borderId="0" xfId="0" applyFont="1" applyAlignment="1">
      <alignment vertical="center"/>
    </xf>
    <xf numFmtId="0" fontId="17" fillId="0" borderId="0" xfId="0" applyFont="1" applyAlignment="1">
      <alignment vertical="center" wrapText="1"/>
    </xf>
    <xf numFmtId="0" fontId="17" fillId="0" borderId="0" xfId="0" quotePrefix="1" applyFont="1" applyAlignment="1">
      <alignment horizontal="left" vertical="center" wrapText="1"/>
    </xf>
    <xf numFmtId="0" fontId="19" fillId="0" borderId="14" xfId="0" quotePrefix="1" applyFont="1" applyBorder="1" applyAlignment="1">
      <alignment horizontal="left" vertical="center" wrapText="1"/>
    </xf>
    <xf numFmtId="49" fontId="18" fillId="0" borderId="13" xfId="0" quotePrefix="1" applyNumberFormat="1" applyFont="1" applyBorder="1" applyAlignment="1">
      <alignment horizontal="left" vertical="center" wrapText="1"/>
    </xf>
    <xf numFmtId="0" fontId="18" fillId="0" borderId="13" xfId="0" quotePrefix="1" applyFont="1" applyBorder="1" applyAlignment="1">
      <alignment horizontal="left" vertical="center" wrapText="1"/>
    </xf>
    <xf numFmtId="0" fontId="18" fillId="0" borderId="17" xfId="0" applyFont="1" applyBorder="1" applyAlignment="1">
      <alignment vertical="center" wrapText="1"/>
    </xf>
    <xf numFmtId="164" fontId="8" fillId="0" borderId="0" xfId="0" quotePrefix="1" applyNumberFormat="1" applyFont="1" applyAlignment="1">
      <alignment horizontal="left" vertical="center" wrapText="1"/>
    </xf>
  </cellXfs>
  <cellStyles count="3">
    <cellStyle name="Comma" xfId="1" builtinId="3"/>
    <cellStyle name="Normal" xfId="0" builtinId="0"/>
    <cellStyle name="Normal 2" xfId="2" xr:uid="{69B407AB-20F9-4385-9072-F0FB58A98C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99735-C534-4081-95D7-3A59AB8BF40A}">
  <dimension ref="A1:O38"/>
  <sheetViews>
    <sheetView tabSelected="1" workbookViewId="0"/>
  </sheetViews>
  <sheetFormatPr defaultRowHeight="15" x14ac:dyDescent="0.25"/>
  <cols>
    <col min="1" max="1" width="36.7109375" customWidth="1"/>
    <col min="2" max="2" width="24.5703125" customWidth="1"/>
    <col min="3" max="3" width="44" customWidth="1"/>
    <col min="4" max="4" width="10.42578125" customWidth="1"/>
    <col min="5" max="5" width="9" customWidth="1"/>
    <col min="6" max="12" width="5.7109375" customWidth="1"/>
    <col min="13" max="13" width="10" customWidth="1"/>
    <col min="14" max="14" width="43.5703125" customWidth="1"/>
  </cols>
  <sheetData>
    <row r="1" spans="1:15" ht="18" x14ac:dyDescent="0.25">
      <c r="A1" s="1" t="s">
        <v>26</v>
      </c>
    </row>
    <row r="4" spans="1:15" ht="177.75" thickBot="1" x14ac:dyDescent="0.3">
      <c r="A4" s="6" t="s">
        <v>0</v>
      </c>
      <c r="B4" s="6" t="s">
        <v>1</v>
      </c>
      <c r="C4" s="6" t="s">
        <v>2</v>
      </c>
      <c r="D4" s="7" t="s">
        <v>3</v>
      </c>
      <c r="E4" s="8" t="s">
        <v>4</v>
      </c>
      <c r="F4" s="9" t="s">
        <v>5</v>
      </c>
      <c r="G4" s="10" t="s">
        <v>6</v>
      </c>
      <c r="H4" s="9" t="s">
        <v>7</v>
      </c>
      <c r="I4" s="9" t="s">
        <v>8</v>
      </c>
      <c r="J4" s="9" t="s">
        <v>9</v>
      </c>
      <c r="K4" s="9" t="s">
        <v>10</v>
      </c>
      <c r="L4" s="9" t="s">
        <v>11</v>
      </c>
      <c r="M4" s="2" t="s">
        <v>12</v>
      </c>
      <c r="N4" s="3" t="s">
        <v>13</v>
      </c>
    </row>
    <row r="5" spans="1:15" x14ac:dyDescent="0.25">
      <c r="A5" s="39" t="s">
        <v>43</v>
      </c>
      <c r="B5" s="13" t="s">
        <v>44</v>
      </c>
      <c r="C5" s="34" t="s">
        <v>59</v>
      </c>
      <c r="D5" s="14">
        <v>1000</v>
      </c>
      <c r="E5" s="15" t="s">
        <v>33</v>
      </c>
      <c r="F5" s="26"/>
      <c r="G5" s="31"/>
      <c r="H5" s="26"/>
      <c r="I5" s="31" t="s">
        <v>34</v>
      </c>
      <c r="J5" s="26"/>
      <c r="K5" s="31"/>
      <c r="L5" s="26"/>
      <c r="M5" s="4" t="s">
        <v>60</v>
      </c>
      <c r="N5" s="12"/>
      <c r="O5" t="s">
        <v>82</v>
      </c>
    </row>
    <row r="6" spans="1:15" x14ac:dyDescent="0.25">
      <c r="A6" s="16" t="s">
        <v>30</v>
      </c>
      <c r="B6" s="17" t="s">
        <v>31</v>
      </c>
      <c r="C6" s="17" t="s">
        <v>42</v>
      </c>
      <c r="D6" s="18">
        <v>5000</v>
      </c>
      <c r="E6" s="11" t="s">
        <v>20</v>
      </c>
      <c r="F6" s="27"/>
      <c r="G6" s="29"/>
      <c r="H6" s="27"/>
      <c r="I6" s="29" t="s">
        <v>34</v>
      </c>
      <c r="J6" s="27" t="s">
        <v>34</v>
      </c>
      <c r="K6" s="29" t="s">
        <v>34</v>
      </c>
      <c r="L6" s="27"/>
      <c r="M6" s="46" t="s">
        <v>61</v>
      </c>
      <c r="N6" s="47"/>
    </row>
    <row r="7" spans="1:15" x14ac:dyDescent="0.25">
      <c r="A7" s="16" t="s">
        <v>14</v>
      </c>
      <c r="B7" s="17" t="s">
        <v>15</v>
      </c>
      <c r="C7" s="17" t="s">
        <v>36</v>
      </c>
      <c r="D7" s="18">
        <v>500</v>
      </c>
      <c r="E7" s="11" t="s">
        <v>33</v>
      </c>
      <c r="F7" s="27"/>
      <c r="G7" s="29"/>
      <c r="H7" s="27"/>
      <c r="I7" s="29"/>
      <c r="J7" s="27"/>
      <c r="K7" s="29" t="s">
        <v>34</v>
      </c>
      <c r="L7" s="27"/>
      <c r="M7" s="47" t="s">
        <v>62</v>
      </c>
      <c r="N7" s="47"/>
    </row>
    <row r="8" spans="1:15" x14ac:dyDescent="0.25">
      <c r="A8" s="16" t="s">
        <v>16</v>
      </c>
      <c r="B8" s="17" t="s">
        <v>15</v>
      </c>
      <c r="C8" s="17" t="s">
        <v>17</v>
      </c>
      <c r="D8" s="19">
        <v>1000</v>
      </c>
      <c r="E8" s="11" t="s">
        <v>39</v>
      </c>
      <c r="F8" s="27"/>
      <c r="G8" s="29"/>
      <c r="H8" s="27"/>
      <c r="I8" s="29"/>
      <c r="J8" s="27"/>
      <c r="K8" s="29" t="s">
        <v>34</v>
      </c>
      <c r="L8" s="27"/>
      <c r="M8" s="46" t="s">
        <v>63</v>
      </c>
      <c r="N8" s="47"/>
    </row>
    <row r="9" spans="1:15" x14ac:dyDescent="0.25">
      <c r="A9" s="16" t="s">
        <v>45</v>
      </c>
      <c r="B9" s="17" t="s">
        <v>46</v>
      </c>
      <c r="C9" s="17" t="s">
        <v>54</v>
      </c>
      <c r="D9" s="18">
        <v>5000</v>
      </c>
      <c r="E9" s="11" t="s">
        <v>39</v>
      </c>
      <c r="F9" s="27"/>
      <c r="G9" s="29"/>
      <c r="H9" s="27"/>
      <c r="I9" s="29"/>
      <c r="J9" s="27" t="s">
        <v>34</v>
      </c>
      <c r="K9" s="29"/>
      <c r="L9" s="27"/>
      <c r="M9" s="46" t="s">
        <v>64</v>
      </c>
      <c r="N9" s="47"/>
    </row>
    <row r="10" spans="1:15" x14ac:dyDescent="0.25">
      <c r="A10" s="16" t="s">
        <v>40</v>
      </c>
      <c r="B10" s="17" t="s">
        <v>23</v>
      </c>
      <c r="C10" s="17" t="s">
        <v>41</v>
      </c>
      <c r="D10" s="18">
        <v>1000</v>
      </c>
      <c r="E10" s="11" t="s">
        <v>33</v>
      </c>
      <c r="F10" s="27" t="s">
        <v>34</v>
      </c>
      <c r="G10" s="29"/>
      <c r="H10" s="27"/>
      <c r="I10" s="29"/>
      <c r="J10" s="27"/>
      <c r="K10" s="29"/>
      <c r="L10" s="27"/>
      <c r="M10" s="47" t="s">
        <v>65</v>
      </c>
      <c r="N10" s="47"/>
    </row>
    <row r="11" spans="1:15" x14ac:dyDescent="0.25">
      <c r="A11" s="16" t="s">
        <v>38</v>
      </c>
      <c r="B11" s="17" t="s">
        <v>23</v>
      </c>
      <c r="C11" s="20" t="s">
        <v>38</v>
      </c>
      <c r="D11" s="18">
        <v>1000</v>
      </c>
      <c r="E11" s="11" t="s">
        <v>33</v>
      </c>
      <c r="F11" s="27"/>
      <c r="G11" s="29" t="s">
        <v>34</v>
      </c>
      <c r="H11" s="27"/>
      <c r="I11" s="29"/>
      <c r="J11" s="27"/>
      <c r="K11" s="29"/>
      <c r="L11" s="27"/>
      <c r="M11" s="46" t="s">
        <v>66</v>
      </c>
      <c r="N11" s="47"/>
    </row>
    <row r="12" spans="1:15" x14ac:dyDescent="0.25">
      <c r="A12" s="16" t="s">
        <v>47</v>
      </c>
      <c r="B12" s="17" t="s">
        <v>48</v>
      </c>
      <c r="C12" s="17" t="s">
        <v>49</v>
      </c>
      <c r="D12" s="18">
        <v>1500</v>
      </c>
      <c r="E12" s="11" t="s">
        <v>20</v>
      </c>
      <c r="F12" s="27" t="s">
        <v>34</v>
      </c>
      <c r="G12" s="29"/>
      <c r="H12" s="27"/>
      <c r="I12" s="29"/>
      <c r="J12" s="27"/>
      <c r="K12" s="29"/>
      <c r="L12" s="27"/>
      <c r="M12" s="46" t="s">
        <v>67</v>
      </c>
      <c r="N12" s="47"/>
    </row>
    <row r="13" spans="1:15" x14ac:dyDescent="0.25">
      <c r="A13" s="16" t="s">
        <v>27</v>
      </c>
      <c r="B13" s="17" t="s">
        <v>28</v>
      </c>
      <c r="C13" s="35" t="s">
        <v>68</v>
      </c>
      <c r="D13" s="18">
        <v>5000</v>
      </c>
      <c r="E13" s="11" t="s">
        <v>20</v>
      </c>
      <c r="F13" s="27" t="s">
        <v>34</v>
      </c>
      <c r="G13" s="29"/>
      <c r="H13" s="27"/>
      <c r="I13" s="29" t="s">
        <v>13</v>
      </c>
      <c r="J13" s="27"/>
      <c r="K13" s="29" t="s">
        <v>34</v>
      </c>
      <c r="L13" s="27"/>
      <c r="M13" s="47" t="s">
        <v>69</v>
      </c>
      <c r="N13" s="47"/>
      <c r="O13" t="s">
        <v>83</v>
      </c>
    </row>
    <row r="14" spans="1:15" x14ac:dyDescent="0.25">
      <c r="A14" s="16" t="s">
        <v>18</v>
      </c>
      <c r="B14" s="42" t="s">
        <v>76</v>
      </c>
      <c r="C14" s="17" t="s">
        <v>19</v>
      </c>
      <c r="D14" s="19">
        <v>1000</v>
      </c>
      <c r="E14" s="11" t="s">
        <v>39</v>
      </c>
      <c r="F14" s="27"/>
      <c r="G14" s="29"/>
      <c r="H14" s="27"/>
      <c r="I14" s="29"/>
      <c r="J14" s="27"/>
      <c r="K14" s="29" t="s">
        <v>34</v>
      </c>
      <c r="L14" s="27"/>
      <c r="M14" s="47" t="s">
        <v>70</v>
      </c>
      <c r="N14" s="47"/>
    </row>
    <row r="15" spans="1:15" x14ac:dyDescent="0.25">
      <c r="A15" s="16" t="s">
        <v>35</v>
      </c>
      <c r="B15" s="17" t="s">
        <v>23</v>
      </c>
      <c r="C15" s="17" t="s">
        <v>37</v>
      </c>
      <c r="D15" s="19">
        <v>1000</v>
      </c>
      <c r="E15" s="11" t="s">
        <v>33</v>
      </c>
      <c r="F15" s="27"/>
      <c r="G15" s="29" t="s">
        <v>34</v>
      </c>
      <c r="H15" s="27"/>
      <c r="I15" s="29" t="s">
        <v>34</v>
      </c>
      <c r="J15" s="27"/>
      <c r="K15" s="29"/>
      <c r="L15" s="27"/>
      <c r="M15" s="47" t="s">
        <v>71</v>
      </c>
      <c r="N15" s="47"/>
    </row>
    <row r="16" spans="1:15" x14ac:dyDescent="0.25">
      <c r="A16" s="16" t="s">
        <v>21</v>
      </c>
      <c r="B16" s="17" t="s">
        <v>32</v>
      </c>
      <c r="C16" s="17" t="s">
        <v>22</v>
      </c>
      <c r="D16" s="19">
        <v>5000</v>
      </c>
      <c r="E16" s="11" t="s">
        <v>20</v>
      </c>
      <c r="F16" s="27"/>
      <c r="G16" s="29"/>
      <c r="H16" s="27"/>
      <c r="I16" s="29" t="s">
        <v>34</v>
      </c>
      <c r="J16" s="27"/>
      <c r="K16" s="29"/>
      <c r="L16" s="27"/>
      <c r="M16" s="47" t="s">
        <v>72</v>
      </c>
      <c r="N16" s="47"/>
    </row>
    <row r="17" spans="1:14" x14ac:dyDescent="0.25">
      <c r="A17" s="16" t="s">
        <v>24</v>
      </c>
      <c r="B17" s="17" t="s">
        <v>25</v>
      </c>
      <c r="C17" s="17" t="s">
        <v>29</v>
      </c>
      <c r="D17" s="18">
        <v>1000</v>
      </c>
      <c r="E17" s="11" t="s">
        <v>20</v>
      </c>
      <c r="F17" s="27" t="s">
        <v>34</v>
      </c>
      <c r="G17" s="29"/>
      <c r="H17" s="27"/>
      <c r="I17" s="29" t="s">
        <v>34</v>
      </c>
      <c r="J17" s="27"/>
      <c r="K17" s="29" t="s">
        <v>34</v>
      </c>
      <c r="L17" s="27"/>
      <c r="M17" s="46" t="s">
        <v>55</v>
      </c>
      <c r="N17" s="47"/>
    </row>
    <row r="18" spans="1:14" ht="15.75" thickBot="1" x14ac:dyDescent="0.3">
      <c r="A18" s="21" t="s">
        <v>50</v>
      </c>
      <c r="B18" s="22" t="s">
        <v>51</v>
      </c>
      <c r="C18" s="22" t="s">
        <v>52</v>
      </c>
      <c r="D18" s="23">
        <v>1000</v>
      </c>
      <c r="E18" s="24" t="s">
        <v>33</v>
      </c>
      <c r="F18" s="28"/>
      <c r="G18" s="32"/>
      <c r="H18" s="30"/>
      <c r="I18" s="32"/>
      <c r="J18" s="30" t="s">
        <v>34</v>
      </c>
      <c r="K18" s="32"/>
      <c r="L18" s="30"/>
      <c r="M18" s="4" t="s">
        <v>56</v>
      </c>
      <c r="N18" s="4"/>
    </row>
    <row r="19" spans="1:14" x14ac:dyDescent="0.25">
      <c r="A19" s="25" t="s">
        <v>53</v>
      </c>
      <c r="B19" s="5"/>
      <c r="C19" s="5"/>
      <c r="D19" s="38">
        <f>SUM(D5:D18)</f>
        <v>30000</v>
      </c>
      <c r="E19" s="12" t="s">
        <v>79</v>
      </c>
    </row>
    <row r="20" spans="1:14" x14ac:dyDescent="0.25">
      <c r="A20" s="58" t="s">
        <v>110</v>
      </c>
      <c r="B20" s="58" t="s">
        <v>44</v>
      </c>
      <c r="C20" s="58" t="s">
        <v>111</v>
      </c>
      <c r="D20" s="78">
        <v>3000</v>
      </c>
      <c r="E20" s="77" t="s">
        <v>151</v>
      </c>
    </row>
    <row r="21" spans="1:14" x14ac:dyDescent="0.25">
      <c r="B21" s="5"/>
      <c r="C21" s="5"/>
      <c r="D21" s="5">
        <f>SUM(D19:D20)</f>
        <v>33000</v>
      </c>
    </row>
    <row r="22" spans="1:14" x14ac:dyDescent="0.25">
      <c r="B22" s="5"/>
      <c r="C22" s="5"/>
      <c r="D22" s="5"/>
    </row>
    <row r="23" spans="1:14" x14ac:dyDescent="0.25">
      <c r="A23" s="17" t="s">
        <v>57</v>
      </c>
      <c r="B23" s="5"/>
      <c r="C23" s="5"/>
      <c r="D23" s="5"/>
    </row>
    <row r="24" spans="1:14" x14ac:dyDescent="0.25">
      <c r="A24" s="44" t="s">
        <v>87</v>
      </c>
      <c r="B24" s="5">
        <v>43906.36</v>
      </c>
      <c r="C24" s="45" t="s">
        <v>89</v>
      </c>
    </row>
    <row r="25" spans="1:14" x14ac:dyDescent="0.25">
      <c r="A25" s="36" t="s">
        <v>74</v>
      </c>
      <c r="B25" s="43">
        <v>2400</v>
      </c>
      <c r="C25" s="5"/>
    </row>
    <row r="26" spans="1:14" x14ac:dyDescent="0.25">
      <c r="A26" s="36" t="s">
        <v>80</v>
      </c>
      <c r="B26" s="5">
        <v>1000</v>
      </c>
      <c r="C26" s="5"/>
    </row>
    <row r="27" spans="1:14" x14ac:dyDescent="0.25">
      <c r="A27" s="40" t="s">
        <v>81</v>
      </c>
      <c r="B27" s="5">
        <v>4000</v>
      </c>
      <c r="C27" s="5" t="s">
        <v>84</v>
      </c>
    </row>
    <row r="28" spans="1:14" x14ac:dyDescent="0.25">
      <c r="A28" s="40" t="s">
        <v>85</v>
      </c>
      <c r="B28" s="5">
        <f>-5742.25-3000</f>
        <v>-8742.25</v>
      </c>
      <c r="C28" s="45" t="s">
        <v>88</v>
      </c>
    </row>
    <row r="29" spans="1:14" x14ac:dyDescent="0.25">
      <c r="A29" s="40" t="s">
        <v>86</v>
      </c>
      <c r="B29" s="33">
        <v>-7000</v>
      </c>
      <c r="C29" s="5"/>
      <c r="E29" s="5" t="s">
        <v>13</v>
      </c>
    </row>
    <row r="30" spans="1:14" x14ac:dyDescent="0.25">
      <c r="A30" s="37" t="s">
        <v>58</v>
      </c>
      <c r="B30" s="38">
        <f>SUM(B24:B29)</f>
        <v>35564.11</v>
      </c>
      <c r="C30" s="5"/>
    </row>
    <row r="31" spans="1:14" x14ac:dyDescent="0.25">
      <c r="C31" s="5"/>
    </row>
    <row r="32" spans="1:14" x14ac:dyDescent="0.25">
      <c r="C32" s="5"/>
    </row>
    <row r="33" spans="1:14" x14ac:dyDescent="0.25">
      <c r="A33" s="41" t="s">
        <v>75</v>
      </c>
    </row>
    <row r="34" spans="1:14" x14ac:dyDescent="0.25">
      <c r="A34" s="48" t="s">
        <v>73</v>
      </c>
      <c r="B34" s="48"/>
      <c r="C34" s="48"/>
      <c r="D34" s="48"/>
      <c r="E34" s="48"/>
      <c r="F34" s="48"/>
      <c r="G34" s="48"/>
      <c r="H34" s="48"/>
      <c r="I34" s="48"/>
      <c r="J34" s="48"/>
      <c r="K34" s="48"/>
      <c r="L34" s="48"/>
      <c r="M34" s="48"/>
      <c r="N34" s="48"/>
    </row>
    <row r="35" spans="1:14" x14ac:dyDescent="0.25">
      <c r="A35" s="48"/>
      <c r="B35" s="48"/>
      <c r="C35" s="48"/>
      <c r="D35" s="48"/>
      <c r="E35" s="48"/>
      <c r="F35" s="48"/>
      <c r="G35" s="48"/>
      <c r="H35" s="48"/>
      <c r="I35" s="48"/>
      <c r="J35" s="48"/>
      <c r="K35" s="48"/>
      <c r="L35" s="48"/>
      <c r="M35" s="48"/>
      <c r="N35" s="48"/>
    </row>
    <row r="36" spans="1:14" x14ac:dyDescent="0.25">
      <c r="A36" s="48" t="s">
        <v>77</v>
      </c>
      <c r="B36" s="48"/>
      <c r="C36" s="48"/>
      <c r="D36" s="48"/>
      <c r="E36" s="48"/>
      <c r="F36" s="48"/>
      <c r="G36" s="48"/>
      <c r="H36" s="48"/>
      <c r="I36" s="48"/>
      <c r="J36" s="48"/>
      <c r="K36" s="48"/>
      <c r="L36" s="48"/>
      <c r="M36" s="48"/>
      <c r="N36" s="48"/>
    </row>
    <row r="37" spans="1:14" x14ac:dyDescent="0.25">
      <c r="A37" s="48"/>
      <c r="B37" s="48"/>
      <c r="C37" s="48"/>
      <c r="D37" s="48"/>
      <c r="E37" s="48"/>
      <c r="F37" s="48"/>
      <c r="G37" s="48"/>
      <c r="H37" s="48"/>
      <c r="I37" s="48"/>
      <c r="J37" s="48"/>
      <c r="K37" s="48"/>
      <c r="L37" s="48"/>
      <c r="M37" s="48"/>
      <c r="N37" s="48"/>
    </row>
    <row r="38" spans="1:14" x14ac:dyDescent="0.25">
      <c r="A38" t="s">
        <v>78</v>
      </c>
    </row>
  </sheetData>
  <mergeCells count="14">
    <mergeCell ref="A34:N35"/>
    <mergeCell ref="A36:N37"/>
    <mergeCell ref="M10:N10"/>
    <mergeCell ref="M15:N15"/>
    <mergeCell ref="M13:N13"/>
    <mergeCell ref="M17:N17"/>
    <mergeCell ref="M6:N6"/>
    <mergeCell ref="M7:N7"/>
    <mergeCell ref="M16:N16"/>
    <mergeCell ref="M12:N12"/>
    <mergeCell ref="M11:N11"/>
    <mergeCell ref="M8:N8"/>
    <mergeCell ref="M9:N9"/>
    <mergeCell ref="M14:N14"/>
  </mergeCells>
  <pageMargins left="0.7" right="0.7" top="0.75" bottom="0.75" header="0.3" footer="0.3"/>
  <pageSetup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76A03-389F-4B1F-94DD-248D2A027646}">
  <sheetPr>
    <outlinePr summaryBelow="0" summaryRight="0"/>
    <pageSetUpPr fitToPage="1"/>
  </sheetPr>
  <dimension ref="A1:Q44"/>
  <sheetViews>
    <sheetView workbookViewId="0"/>
  </sheetViews>
  <sheetFormatPr defaultColWidth="14.42578125" defaultRowHeight="15.75" customHeight="1" x14ac:dyDescent="0.2"/>
  <cols>
    <col min="1" max="1" width="36.7109375" style="50" customWidth="1"/>
    <col min="2" max="2" width="18.28515625" style="50" customWidth="1"/>
    <col min="3" max="3" width="44" style="50" customWidth="1"/>
    <col min="4" max="4" width="10.42578125" style="50" customWidth="1"/>
    <col min="5" max="5" width="9" style="50" customWidth="1"/>
    <col min="6" max="12" width="5.7109375" style="50" customWidth="1"/>
    <col min="13" max="13" width="10" style="50" customWidth="1"/>
    <col min="14" max="14" width="43.5703125" style="50" customWidth="1"/>
    <col min="15" max="16384" width="14.42578125" style="50"/>
  </cols>
  <sheetData>
    <row r="1" spans="1:17" ht="15.75" customHeight="1" x14ac:dyDescent="0.25">
      <c r="A1" s="49" t="s">
        <v>90</v>
      </c>
    </row>
    <row r="4" spans="1:17" ht="177" x14ac:dyDescent="0.2">
      <c r="A4" s="51" t="s">
        <v>0</v>
      </c>
      <c r="B4" s="51" t="s">
        <v>1</v>
      </c>
      <c r="C4" s="51" t="s">
        <v>2</v>
      </c>
      <c r="D4" s="52" t="s">
        <v>3</v>
      </c>
      <c r="E4" s="53" t="s">
        <v>4</v>
      </c>
      <c r="F4" s="54" t="s">
        <v>5</v>
      </c>
      <c r="G4" s="55" t="s">
        <v>6</v>
      </c>
      <c r="H4" s="54" t="s">
        <v>7</v>
      </c>
      <c r="I4" s="54" t="s">
        <v>8</v>
      </c>
      <c r="J4" s="54" t="s">
        <v>9</v>
      </c>
      <c r="K4" s="54" t="s">
        <v>10</v>
      </c>
      <c r="L4" s="54" t="s">
        <v>11</v>
      </c>
      <c r="M4" s="56" t="s">
        <v>12</v>
      </c>
      <c r="N4" s="57" t="s">
        <v>13</v>
      </c>
    </row>
    <row r="5" spans="1:17" ht="12.75" x14ac:dyDescent="0.2">
      <c r="A5" s="58" t="s">
        <v>91</v>
      </c>
      <c r="B5" s="58" t="s">
        <v>92</v>
      </c>
      <c r="C5" s="58" t="s">
        <v>93</v>
      </c>
      <c r="D5" s="59">
        <v>5000</v>
      </c>
      <c r="E5" s="60" t="s">
        <v>94</v>
      </c>
      <c r="F5" s="60"/>
      <c r="G5" s="60"/>
      <c r="H5" s="60"/>
      <c r="I5" s="60"/>
      <c r="J5" s="60" t="s">
        <v>95</v>
      </c>
      <c r="K5" s="60"/>
      <c r="L5" s="60"/>
      <c r="M5" s="61" t="s">
        <v>96</v>
      </c>
      <c r="N5" s="61"/>
      <c r="O5" s="62" t="s">
        <v>97</v>
      </c>
      <c r="Q5" s="50" t="s">
        <v>13</v>
      </c>
    </row>
    <row r="6" spans="1:17" ht="12.75" x14ac:dyDescent="0.2">
      <c r="A6" s="58" t="s">
        <v>98</v>
      </c>
      <c r="B6" s="58" t="s">
        <v>99</v>
      </c>
      <c r="C6" s="58" t="s">
        <v>98</v>
      </c>
      <c r="D6" s="59">
        <v>1000</v>
      </c>
      <c r="E6" s="60" t="s">
        <v>94</v>
      </c>
      <c r="F6" s="60"/>
      <c r="G6" s="60"/>
      <c r="H6" s="60"/>
      <c r="I6" s="60" t="s">
        <v>95</v>
      </c>
      <c r="J6" s="60"/>
      <c r="K6" s="60"/>
      <c r="L6" s="60"/>
      <c r="M6" s="61" t="s">
        <v>100</v>
      </c>
      <c r="N6" s="61"/>
    </row>
    <row r="7" spans="1:17" ht="12.75" x14ac:dyDescent="0.2">
      <c r="A7" s="58" t="s">
        <v>101</v>
      </c>
      <c r="B7" s="58" t="s">
        <v>102</v>
      </c>
      <c r="C7" s="58" t="s">
        <v>103</v>
      </c>
      <c r="D7" s="59">
        <v>1000</v>
      </c>
      <c r="E7" s="60" t="s">
        <v>94</v>
      </c>
      <c r="F7" s="60"/>
      <c r="G7" s="60"/>
      <c r="H7" s="60"/>
      <c r="I7" s="60"/>
      <c r="J7" s="60"/>
      <c r="K7" s="60" t="s">
        <v>95</v>
      </c>
      <c r="L7" s="60"/>
      <c r="M7" s="63" t="s">
        <v>104</v>
      </c>
      <c r="N7" s="61"/>
    </row>
    <row r="8" spans="1:17" ht="12.75" x14ac:dyDescent="0.2">
      <c r="A8" s="58" t="s">
        <v>105</v>
      </c>
      <c r="B8" s="58" t="s">
        <v>106</v>
      </c>
      <c r="C8" s="58" t="s">
        <v>107</v>
      </c>
      <c r="D8" s="59">
        <v>3000</v>
      </c>
      <c r="E8" s="60" t="s">
        <v>94</v>
      </c>
      <c r="F8" s="60"/>
      <c r="G8" s="60"/>
      <c r="H8" s="60"/>
      <c r="I8" s="60"/>
      <c r="J8" s="60"/>
      <c r="K8" s="60" t="s">
        <v>95</v>
      </c>
      <c r="L8" s="60"/>
      <c r="M8" s="63" t="s">
        <v>108</v>
      </c>
      <c r="N8" s="61"/>
    </row>
    <row r="9" spans="1:17" ht="12.75" x14ac:dyDescent="0.2">
      <c r="A9" s="58" t="s">
        <v>14</v>
      </c>
      <c r="B9" s="58" t="s">
        <v>15</v>
      </c>
      <c r="C9" s="58" t="s">
        <v>109</v>
      </c>
      <c r="D9" s="64">
        <v>110</v>
      </c>
      <c r="E9" s="60" t="s">
        <v>94</v>
      </c>
      <c r="F9" s="60"/>
      <c r="G9" s="60"/>
      <c r="H9" s="60"/>
      <c r="I9" s="60"/>
      <c r="J9" s="60"/>
      <c r="K9" s="60" t="s">
        <v>95</v>
      </c>
      <c r="L9" s="60"/>
      <c r="M9" s="61" t="s">
        <v>62</v>
      </c>
      <c r="N9" s="61"/>
    </row>
    <row r="10" spans="1:17" ht="12.75" x14ac:dyDescent="0.2">
      <c r="A10" s="58" t="s">
        <v>110</v>
      </c>
      <c r="B10" s="58" t="s">
        <v>44</v>
      </c>
      <c r="C10" s="58" t="s">
        <v>111</v>
      </c>
      <c r="D10" s="64">
        <v>3000</v>
      </c>
      <c r="E10" s="60" t="s">
        <v>94</v>
      </c>
      <c r="F10" s="60"/>
      <c r="G10" s="60"/>
      <c r="H10" s="60"/>
      <c r="I10" s="60"/>
      <c r="J10" s="60" t="s">
        <v>95</v>
      </c>
      <c r="K10" s="60"/>
      <c r="L10" s="60"/>
      <c r="M10" s="61" t="s">
        <v>112</v>
      </c>
      <c r="N10" s="61"/>
    </row>
    <row r="11" spans="1:17" ht="12.75" x14ac:dyDescent="0.2">
      <c r="A11" s="58" t="s">
        <v>16</v>
      </c>
      <c r="B11" s="58" t="s">
        <v>15</v>
      </c>
      <c r="C11" s="58" t="s">
        <v>17</v>
      </c>
      <c r="D11" s="65">
        <v>250</v>
      </c>
      <c r="E11" s="60" t="s">
        <v>94</v>
      </c>
      <c r="F11" s="60"/>
      <c r="G11" s="60"/>
      <c r="H11" s="60"/>
      <c r="I11" s="60"/>
      <c r="J11" s="60"/>
      <c r="K11" s="60" t="s">
        <v>95</v>
      </c>
      <c r="L11" s="60"/>
      <c r="M11" s="63" t="s">
        <v>113</v>
      </c>
      <c r="N11" s="61"/>
    </row>
    <row r="12" spans="1:17" ht="12.75" x14ac:dyDescent="0.2">
      <c r="A12" s="58" t="s">
        <v>114</v>
      </c>
      <c r="B12" s="58" t="s">
        <v>46</v>
      </c>
      <c r="C12" s="66" t="s">
        <v>115</v>
      </c>
      <c r="D12" s="59">
        <v>1000</v>
      </c>
      <c r="E12" s="60" t="s">
        <v>94</v>
      </c>
      <c r="F12" s="60"/>
      <c r="G12" s="60"/>
      <c r="H12" s="60"/>
      <c r="I12" s="60"/>
      <c r="J12" s="60" t="s">
        <v>95</v>
      </c>
      <c r="K12" s="60"/>
      <c r="L12" s="60"/>
      <c r="M12" s="63" t="s">
        <v>116</v>
      </c>
      <c r="N12" s="61"/>
    </row>
    <row r="13" spans="1:17" ht="12.75" x14ac:dyDescent="0.2">
      <c r="A13" s="58" t="s">
        <v>117</v>
      </c>
      <c r="B13" s="58" t="s">
        <v>48</v>
      </c>
      <c r="C13" s="58" t="s">
        <v>118</v>
      </c>
      <c r="D13" s="59">
        <v>3394</v>
      </c>
      <c r="E13" s="60" t="s">
        <v>119</v>
      </c>
      <c r="F13" s="60" t="s">
        <v>95</v>
      </c>
      <c r="G13" s="60"/>
      <c r="H13" s="60"/>
      <c r="I13" s="60"/>
      <c r="J13" s="60"/>
      <c r="K13" s="60"/>
      <c r="L13" s="60"/>
      <c r="M13" s="61" t="s">
        <v>120</v>
      </c>
      <c r="N13" s="61"/>
      <c r="O13" s="50" t="s">
        <v>121</v>
      </c>
    </row>
    <row r="14" spans="1:17" ht="12.75" x14ac:dyDescent="0.2">
      <c r="A14" s="58" t="s">
        <v>18</v>
      </c>
      <c r="B14" s="58" t="s">
        <v>76</v>
      </c>
      <c r="C14" s="58" t="s">
        <v>19</v>
      </c>
      <c r="D14" s="64">
        <v>1000</v>
      </c>
      <c r="E14" s="60" t="s">
        <v>94</v>
      </c>
      <c r="F14" s="60"/>
      <c r="G14" s="60"/>
      <c r="H14" s="60"/>
      <c r="I14" s="60"/>
      <c r="J14" s="60"/>
      <c r="K14" s="60" t="s">
        <v>95</v>
      </c>
      <c r="L14" s="60"/>
      <c r="M14" s="61" t="s">
        <v>70</v>
      </c>
      <c r="N14" s="61"/>
    </row>
    <row r="15" spans="1:17" ht="12.75" x14ac:dyDescent="0.2">
      <c r="A15" s="58" t="s">
        <v>122</v>
      </c>
      <c r="B15" s="58" t="s">
        <v>123</v>
      </c>
      <c r="C15" s="67" t="s">
        <v>124</v>
      </c>
      <c r="D15" s="59">
        <v>4500</v>
      </c>
      <c r="E15" s="60" t="s">
        <v>20</v>
      </c>
      <c r="F15" s="60"/>
      <c r="G15" s="60"/>
      <c r="H15" s="60"/>
      <c r="I15" s="60"/>
      <c r="J15" s="60"/>
      <c r="K15" s="60"/>
      <c r="L15" s="60"/>
      <c r="M15" s="61" t="s">
        <v>125</v>
      </c>
      <c r="N15" s="61"/>
      <c r="O15" s="62" t="s">
        <v>97</v>
      </c>
    </row>
    <row r="16" spans="1:17" ht="12.75" x14ac:dyDescent="0.2">
      <c r="A16" s="58" t="s">
        <v>21</v>
      </c>
      <c r="B16" s="58" t="s">
        <v>15</v>
      </c>
      <c r="C16" s="58" t="s">
        <v>22</v>
      </c>
      <c r="D16" s="59">
        <v>3000</v>
      </c>
      <c r="E16" s="60" t="s">
        <v>20</v>
      </c>
      <c r="F16" s="60"/>
      <c r="G16" s="60"/>
      <c r="H16" s="60"/>
      <c r="I16" s="60" t="s">
        <v>13</v>
      </c>
      <c r="J16" s="60"/>
      <c r="K16" s="60" t="s">
        <v>95</v>
      </c>
      <c r="L16" s="60"/>
      <c r="M16" s="63" t="s">
        <v>126</v>
      </c>
      <c r="N16" s="61"/>
    </row>
    <row r="17" spans="1:17" ht="12.75" x14ac:dyDescent="0.2">
      <c r="A17" s="58" t="s">
        <v>127</v>
      </c>
      <c r="B17" s="58" t="s">
        <v>23</v>
      </c>
      <c r="C17" s="58" t="s">
        <v>128</v>
      </c>
      <c r="D17" s="59">
        <v>1000</v>
      </c>
      <c r="E17" s="60" t="s">
        <v>94</v>
      </c>
      <c r="F17" s="60"/>
      <c r="G17" s="60" t="s">
        <v>95</v>
      </c>
      <c r="H17" s="60"/>
      <c r="I17" s="60" t="s">
        <v>13</v>
      </c>
      <c r="J17" s="60"/>
      <c r="K17" s="60"/>
      <c r="L17" s="60"/>
      <c r="M17" s="63" t="s">
        <v>129</v>
      </c>
      <c r="N17" s="61"/>
    </row>
    <row r="18" spans="1:17" ht="12.75" x14ac:dyDescent="0.2">
      <c r="A18" s="58" t="s">
        <v>130</v>
      </c>
      <c r="B18" s="58" t="s">
        <v>23</v>
      </c>
      <c r="C18" s="58" t="s">
        <v>131</v>
      </c>
      <c r="D18" s="64">
        <v>2500</v>
      </c>
      <c r="E18" s="60" t="s">
        <v>119</v>
      </c>
      <c r="F18" s="68" t="s">
        <v>95</v>
      </c>
      <c r="G18" s="60"/>
      <c r="H18" s="60"/>
      <c r="I18" s="60"/>
      <c r="J18" s="60"/>
      <c r="K18" s="60"/>
      <c r="L18" s="60"/>
      <c r="M18" s="69" t="s">
        <v>132</v>
      </c>
      <c r="N18" s="69"/>
    </row>
    <row r="19" spans="1:17" ht="12.75" x14ac:dyDescent="0.2">
      <c r="A19" s="58" t="s">
        <v>133</v>
      </c>
      <c r="B19" s="58" t="s">
        <v>102</v>
      </c>
      <c r="C19" s="58" t="s">
        <v>134</v>
      </c>
      <c r="D19" s="64">
        <v>1000</v>
      </c>
      <c r="E19" s="60" t="s">
        <v>135</v>
      </c>
      <c r="F19" s="60"/>
      <c r="G19" s="60"/>
      <c r="H19" s="60"/>
      <c r="I19" s="60"/>
      <c r="J19" s="60"/>
      <c r="K19" s="60" t="s">
        <v>95</v>
      </c>
      <c r="L19" s="60"/>
      <c r="M19" s="63" t="s">
        <v>136</v>
      </c>
      <c r="N19" s="61"/>
      <c r="Q19" s="50" t="s">
        <v>13</v>
      </c>
    </row>
    <row r="20" spans="1:17" ht="12.75" x14ac:dyDescent="0.2">
      <c r="A20" s="58" t="s">
        <v>24</v>
      </c>
      <c r="B20" s="58" t="s">
        <v>25</v>
      </c>
      <c r="C20" s="58" t="s">
        <v>137</v>
      </c>
      <c r="D20" s="59">
        <v>1000</v>
      </c>
      <c r="E20" s="60" t="s">
        <v>20</v>
      </c>
      <c r="F20" s="60"/>
      <c r="G20" s="60"/>
      <c r="H20" s="60"/>
      <c r="I20" s="60"/>
      <c r="J20" s="60"/>
      <c r="K20" s="60" t="s">
        <v>95</v>
      </c>
      <c r="L20" s="60"/>
      <c r="M20" s="63" t="s">
        <v>55</v>
      </c>
      <c r="N20" s="61"/>
    </row>
    <row r="21" spans="1:17" ht="12.75" x14ac:dyDescent="0.2">
      <c r="A21" s="70" t="s">
        <v>138</v>
      </c>
      <c r="B21" s="70" t="s">
        <v>51</v>
      </c>
      <c r="C21" s="70" t="s">
        <v>139</v>
      </c>
      <c r="D21" s="71">
        <v>1000</v>
      </c>
      <c r="E21" s="56" t="s">
        <v>94</v>
      </c>
      <c r="F21" s="56"/>
      <c r="G21" s="56"/>
      <c r="H21" s="56"/>
      <c r="I21" s="56"/>
      <c r="J21" s="56" t="s">
        <v>95</v>
      </c>
      <c r="K21" s="56"/>
      <c r="L21" s="56"/>
      <c r="M21" s="72" t="s">
        <v>140</v>
      </c>
      <c r="N21" s="72"/>
    </row>
    <row r="22" spans="1:17" ht="12.75" x14ac:dyDescent="0.2">
      <c r="D22" s="59">
        <f>SUM(D5:D21)</f>
        <v>32754</v>
      </c>
    </row>
    <row r="23" spans="1:17" x14ac:dyDescent="0.25">
      <c r="A23" s="73" t="s">
        <v>141</v>
      </c>
      <c r="D23" s="59"/>
    </row>
    <row r="24" spans="1:17" ht="15.75" customHeight="1" x14ac:dyDescent="0.2">
      <c r="A24" s="74" t="s">
        <v>142</v>
      </c>
      <c r="B24" s="74" t="s">
        <v>143</v>
      </c>
      <c r="C24" s="74" t="s">
        <v>144</v>
      </c>
      <c r="D24" s="56" t="s">
        <v>145</v>
      </c>
      <c r="E24" s="56" t="s">
        <v>146</v>
      </c>
    </row>
    <row r="25" spans="1:17" ht="12.75" customHeight="1" x14ac:dyDescent="0.2">
      <c r="A25" s="58" t="s">
        <v>91</v>
      </c>
      <c r="B25" s="58" t="s">
        <v>92</v>
      </c>
      <c r="C25" s="58" t="s">
        <v>93</v>
      </c>
      <c r="D25" s="59">
        <v>3000</v>
      </c>
      <c r="E25" s="75">
        <f>D25</f>
        <v>3000</v>
      </c>
    </row>
    <row r="26" spans="1:17" ht="12.75" customHeight="1" x14ac:dyDescent="0.2">
      <c r="A26" s="58" t="s">
        <v>114</v>
      </c>
      <c r="B26" s="58" t="s">
        <v>46</v>
      </c>
      <c r="C26" s="66" t="s">
        <v>115</v>
      </c>
      <c r="D26" s="59">
        <v>3000</v>
      </c>
      <c r="E26" s="75">
        <f>E25+D26</f>
        <v>6000</v>
      </c>
    </row>
    <row r="27" spans="1:17" ht="12.75" customHeight="1" x14ac:dyDescent="0.2">
      <c r="A27" s="58" t="s">
        <v>138</v>
      </c>
      <c r="B27" s="58" t="s">
        <v>51</v>
      </c>
      <c r="C27" s="58" t="s">
        <v>139</v>
      </c>
      <c r="D27" s="59">
        <v>1000</v>
      </c>
      <c r="E27" s="75">
        <f t="shared" ref="E27:E41" si="0">E26+D27</f>
        <v>7000</v>
      </c>
    </row>
    <row r="28" spans="1:17" ht="12.75" customHeight="1" x14ac:dyDescent="0.2">
      <c r="A28" s="58" t="s">
        <v>133</v>
      </c>
      <c r="B28" s="58" t="s">
        <v>102</v>
      </c>
      <c r="C28" s="58" t="s">
        <v>134</v>
      </c>
      <c r="D28" s="64">
        <v>2000</v>
      </c>
      <c r="E28" s="75">
        <f t="shared" si="0"/>
        <v>9000</v>
      </c>
    </row>
    <row r="29" spans="1:17" ht="12.75" customHeight="1" x14ac:dyDescent="0.2">
      <c r="A29" s="58" t="s">
        <v>16</v>
      </c>
      <c r="B29" s="58" t="s">
        <v>15</v>
      </c>
      <c r="C29" s="58" t="s">
        <v>17</v>
      </c>
      <c r="D29" s="65">
        <v>250</v>
      </c>
      <c r="E29" s="75">
        <f t="shared" si="0"/>
        <v>9250</v>
      </c>
    </row>
    <row r="30" spans="1:17" ht="12.75" customHeight="1" x14ac:dyDescent="0.2">
      <c r="A30" s="58" t="s">
        <v>21</v>
      </c>
      <c r="B30" s="58" t="s">
        <v>15</v>
      </c>
      <c r="C30" s="58" t="s">
        <v>22</v>
      </c>
      <c r="D30" s="59">
        <v>3000</v>
      </c>
      <c r="E30" s="75">
        <f t="shared" si="0"/>
        <v>12250</v>
      </c>
    </row>
    <row r="31" spans="1:17" ht="12.75" customHeight="1" x14ac:dyDescent="0.2">
      <c r="A31" s="58" t="s">
        <v>127</v>
      </c>
      <c r="B31" s="58" t="s">
        <v>23</v>
      </c>
      <c r="C31" s="58" t="s">
        <v>128</v>
      </c>
      <c r="D31" s="59">
        <v>1000</v>
      </c>
      <c r="E31" s="75">
        <f t="shared" si="0"/>
        <v>13250</v>
      </c>
    </row>
    <row r="32" spans="1:17" ht="12.75" customHeight="1" x14ac:dyDescent="0.2">
      <c r="A32" s="58" t="s">
        <v>130</v>
      </c>
      <c r="B32" s="58" t="s">
        <v>23</v>
      </c>
      <c r="C32" s="58" t="s">
        <v>131</v>
      </c>
      <c r="D32" s="64">
        <v>1000</v>
      </c>
      <c r="E32" s="75">
        <f t="shared" si="0"/>
        <v>14250</v>
      </c>
    </row>
    <row r="33" spans="1:13" ht="12.75" customHeight="1" x14ac:dyDescent="0.2">
      <c r="A33" s="58" t="s">
        <v>117</v>
      </c>
      <c r="B33" s="58" t="s">
        <v>48</v>
      </c>
      <c r="C33" s="58" t="s">
        <v>118</v>
      </c>
      <c r="D33" s="59">
        <v>4000</v>
      </c>
      <c r="E33" s="75">
        <f t="shared" si="0"/>
        <v>18250</v>
      </c>
    </row>
    <row r="34" spans="1:13" ht="12.75" customHeight="1" x14ac:dyDescent="0.2">
      <c r="A34" s="58" t="s">
        <v>14</v>
      </c>
      <c r="B34" s="58" t="s">
        <v>15</v>
      </c>
      <c r="C34" s="58" t="s">
        <v>109</v>
      </c>
      <c r="D34" s="64">
        <v>500</v>
      </c>
      <c r="E34" s="75">
        <f t="shared" si="0"/>
        <v>18750</v>
      </c>
    </row>
    <row r="35" spans="1:13" ht="12.75" customHeight="1" x14ac:dyDescent="0.2">
      <c r="A35" s="58" t="s">
        <v>110</v>
      </c>
      <c r="B35" s="58" t="s">
        <v>44</v>
      </c>
      <c r="C35" s="58" t="s">
        <v>111</v>
      </c>
      <c r="D35" s="64">
        <v>2000</v>
      </c>
      <c r="E35" s="75">
        <f t="shared" si="0"/>
        <v>20750</v>
      </c>
    </row>
    <row r="36" spans="1:13" ht="12.75" customHeight="1" x14ac:dyDescent="0.2">
      <c r="A36" s="58" t="s">
        <v>18</v>
      </c>
      <c r="B36" s="58" t="s">
        <v>76</v>
      </c>
      <c r="C36" s="58" t="s">
        <v>19</v>
      </c>
      <c r="D36" s="64">
        <v>2000</v>
      </c>
      <c r="E36" s="75">
        <f t="shared" si="0"/>
        <v>22750</v>
      </c>
    </row>
    <row r="37" spans="1:13" ht="12.75" customHeight="1" x14ac:dyDescent="0.2">
      <c r="A37" s="58" t="s">
        <v>98</v>
      </c>
      <c r="B37" s="58" t="s">
        <v>99</v>
      </c>
      <c r="C37" s="58" t="s">
        <v>98</v>
      </c>
      <c r="D37" s="59">
        <v>1000</v>
      </c>
      <c r="E37" s="75">
        <f t="shared" si="0"/>
        <v>23750</v>
      </c>
    </row>
    <row r="38" spans="1:13" ht="12.75" customHeight="1" x14ac:dyDescent="0.2">
      <c r="A38" s="58" t="s">
        <v>101</v>
      </c>
      <c r="B38" s="58" t="s">
        <v>102</v>
      </c>
      <c r="C38" s="58" t="s">
        <v>103</v>
      </c>
      <c r="D38" s="59">
        <v>1000</v>
      </c>
      <c r="E38" s="75">
        <f t="shared" si="0"/>
        <v>24750</v>
      </c>
    </row>
    <row r="39" spans="1:13" ht="12.75" customHeight="1" x14ac:dyDescent="0.2">
      <c r="A39" s="58" t="s">
        <v>24</v>
      </c>
      <c r="B39" s="58" t="s">
        <v>25</v>
      </c>
      <c r="C39" s="58" t="s">
        <v>137</v>
      </c>
      <c r="D39" s="59">
        <v>1000</v>
      </c>
      <c r="E39" s="75">
        <f t="shared" si="0"/>
        <v>25750</v>
      </c>
    </row>
    <row r="40" spans="1:13" ht="12.75" customHeight="1" x14ac:dyDescent="0.2">
      <c r="A40" s="58" t="s">
        <v>122</v>
      </c>
      <c r="B40" s="58" t="s">
        <v>123</v>
      </c>
      <c r="C40" s="67" t="s">
        <v>124</v>
      </c>
      <c r="D40" s="59">
        <v>3000</v>
      </c>
      <c r="E40" s="75">
        <f t="shared" si="0"/>
        <v>28750</v>
      </c>
    </row>
    <row r="41" spans="1:13" ht="12.75" customHeight="1" x14ac:dyDescent="0.2">
      <c r="A41" s="70" t="s">
        <v>105</v>
      </c>
      <c r="B41" s="70" t="s">
        <v>106</v>
      </c>
      <c r="C41" s="70" t="s">
        <v>107</v>
      </c>
      <c r="D41" s="71">
        <v>1000</v>
      </c>
      <c r="E41" s="76">
        <f t="shared" si="0"/>
        <v>29750</v>
      </c>
    </row>
    <row r="42" spans="1:13" ht="12.75" customHeight="1" x14ac:dyDescent="0.2">
      <c r="D42" s="75">
        <f>SUM(D25:D41)</f>
        <v>29750</v>
      </c>
    </row>
    <row r="43" spans="1:13" ht="15.75" customHeight="1" x14ac:dyDescent="0.2">
      <c r="B43" s="67" t="s">
        <v>147</v>
      </c>
      <c r="C43" s="58" t="s">
        <v>148</v>
      </c>
      <c r="D43" s="59">
        <v>1000</v>
      </c>
      <c r="E43" s="75">
        <f>E41+D43</f>
        <v>30750</v>
      </c>
      <c r="M43" s="62" t="s">
        <v>149</v>
      </c>
    </row>
    <row r="44" spans="1:13" ht="15.75" customHeight="1" x14ac:dyDescent="0.2">
      <c r="C44" s="58" t="s">
        <v>150</v>
      </c>
      <c r="D44" s="59">
        <v>5000</v>
      </c>
      <c r="E44" s="75">
        <f>E43+D44</f>
        <v>35750</v>
      </c>
    </row>
  </sheetData>
  <mergeCells count="16">
    <mergeCell ref="M17:N17"/>
    <mergeCell ref="M19:N19"/>
    <mergeCell ref="M20:N20"/>
    <mergeCell ref="M21:N21"/>
    <mergeCell ref="M11:N11"/>
    <mergeCell ref="M12:N12"/>
    <mergeCell ref="M13:N13"/>
    <mergeCell ref="M14:N14"/>
    <mergeCell ref="M15:N15"/>
    <mergeCell ref="M16:N16"/>
    <mergeCell ref="M5:N5"/>
    <mergeCell ref="M6:N6"/>
    <mergeCell ref="M7:N7"/>
    <mergeCell ref="M8:N8"/>
    <mergeCell ref="M9:N9"/>
    <mergeCell ref="M10:N10"/>
  </mergeCells>
  <printOptions horizontalCentered="1" gridLines="1"/>
  <pageMargins left="0.7" right="0.7" top="0.75" bottom="0.75" header="0" footer="0"/>
  <pageSetup scale="59" fitToHeight="0" pageOrder="overThenDown" orientation="landscape" cellComments="atEn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0A4E9-E81A-4A60-A052-D142E308BD0D}">
  <sheetPr>
    <pageSetUpPr fitToPage="1"/>
  </sheetPr>
  <dimension ref="A1:AA31"/>
  <sheetViews>
    <sheetView zoomScaleNormal="100" workbookViewId="0"/>
  </sheetViews>
  <sheetFormatPr defaultRowHeight="15" x14ac:dyDescent="0.25"/>
  <cols>
    <col min="1" max="1" width="32.85546875" customWidth="1"/>
    <col min="2" max="2" width="30.140625" customWidth="1"/>
    <col min="3" max="3" width="24.42578125" customWidth="1"/>
    <col min="4" max="4" width="13" customWidth="1"/>
    <col min="5" max="10" width="4.7109375" customWidth="1"/>
    <col min="11" max="11" width="5.7109375" customWidth="1"/>
    <col min="12" max="12" width="6.85546875" customWidth="1"/>
    <col min="13" max="13" width="1.5703125" customWidth="1"/>
    <col min="17" max="17" width="9.140625" customWidth="1"/>
    <col min="27" max="27" width="9.140625" customWidth="1"/>
  </cols>
  <sheetData>
    <row r="1" spans="1:27" ht="18" x14ac:dyDescent="0.25">
      <c r="A1" s="79" t="s">
        <v>152</v>
      </c>
      <c r="B1" s="80"/>
      <c r="C1" s="80"/>
      <c r="D1" s="80"/>
    </row>
    <row r="2" spans="1:27" x14ac:dyDescent="0.25">
      <c r="A2" s="81">
        <v>43830</v>
      </c>
      <c r="B2" s="80"/>
      <c r="C2" s="80"/>
      <c r="D2" s="80"/>
    </row>
    <row r="3" spans="1:27" x14ac:dyDescent="0.25">
      <c r="A3" s="81"/>
      <c r="B3" s="80"/>
      <c r="C3" s="80"/>
      <c r="D3" s="80"/>
    </row>
    <row r="4" spans="1:27" x14ac:dyDescent="0.25">
      <c r="A4" s="82" t="s">
        <v>153</v>
      </c>
      <c r="B4" s="80"/>
      <c r="C4" s="80"/>
      <c r="D4" s="80"/>
    </row>
    <row r="5" spans="1:27" x14ac:dyDescent="0.25">
      <c r="A5" s="83" t="s">
        <v>154</v>
      </c>
      <c r="B5" s="84">
        <v>17600</v>
      </c>
      <c r="C5" s="80"/>
      <c r="D5" s="80"/>
    </row>
    <row r="6" spans="1:27" x14ac:dyDescent="0.25">
      <c r="A6" s="85" t="s">
        <v>155</v>
      </c>
      <c r="B6" s="86">
        <v>0</v>
      </c>
      <c r="C6" s="80"/>
      <c r="D6" s="80"/>
    </row>
    <row r="7" spans="1:27" x14ac:dyDescent="0.25">
      <c r="A7" s="82" t="s">
        <v>156</v>
      </c>
      <c r="B7" s="87">
        <f>SUM(B5:B6)</f>
        <v>17600</v>
      </c>
      <c r="C7" s="80"/>
      <c r="D7" s="80"/>
    </row>
    <row r="8" spans="1:27" x14ac:dyDescent="0.25">
      <c r="A8" s="88" t="s">
        <v>157</v>
      </c>
      <c r="B8" s="89">
        <f>D30</f>
        <v>7299.25</v>
      </c>
      <c r="C8" s="80"/>
      <c r="D8" s="80"/>
    </row>
    <row r="9" spans="1:27" x14ac:dyDescent="0.25">
      <c r="A9" s="90" t="s">
        <v>158</v>
      </c>
      <c r="B9" s="87">
        <f>B7-B8</f>
        <v>10300.75</v>
      </c>
      <c r="C9" s="80"/>
      <c r="D9" s="80"/>
    </row>
    <row r="10" spans="1:27" x14ac:dyDescent="0.25">
      <c r="A10" s="90" t="s">
        <v>159</v>
      </c>
      <c r="B10" s="87">
        <v>12</v>
      </c>
      <c r="C10" s="80"/>
      <c r="D10" s="80"/>
    </row>
    <row r="11" spans="1:27" x14ac:dyDescent="0.25">
      <c r="A11" s="82"/>
      <c r="B11" s="91"/>
      <c r="C11" s="80"/>
      <c r="D11" s="80"/>
      <c r="E11" s="92" t="s">
        <v>160</v>
      </c>
      <c r="F11" s="93"/>
      <c r="G11" s="93"/>
      <c r="H11" s="93"/>
      <c r="I11" s="93"/>
      <c r="J11" s="93"/>
      <c r="K11" s="94" t="s">
        <v>161</v>
      </c>
      <c r="L11" s="94" t="s">
        <v>161</v>
      </c>
      <c r="N11" s="95" t="s">
        <v>162</v>
      </c>
      <c r="O11" s="95"/>
      <c r="P11" s="95"/>
      <c r="Q11" s="95"/>
      <c r="R11" s="95"/>
      <c r="S11" s="95"/>
      <c r="T11" s="95"/>
      <c r="U11" s="95"/>
      <c r="V11" s="95"/>
      <c r="W11" s="95"/>
      <c r="X11" s="95"/>
      <c r="Y11" s="95"/>
      <c r="Z11" s="96"/>
      <c r="AA11" s="96"/>
    </row>
    <row r="12" spans="1:27" ht="111" customHeight="1" x14ac:dyDescent="0.25">
      <c r="A12" s="80"/>
      <c r="B12" s="80"/>
      <c r="C12" s="80"/>
      <c r="D12" s="80"/>
      <c r="E12" s="97" t="s">
        <v>163</v>
      </c>
      <c r="F12" s="98" t="s">
        <v>164</v>
      </c>
      <c r="G12" s="98" t="s">
        <v>165</v>
      </c>
      <c r="H12" s="98" t="s">
        <v>166</v>
      </c>
      <c r="I12" s="98" t="s">
        <v>167</v>
      </c>
      <c r="J12" s="98" t="s">
        <v>168</v>
      </c>
      <c r="K12" s="99" t="s">
        <v>169</v>
      </c>
      <c r="L12" s="99" t="s">
        <v>170</v>
      </c>
      <c r="N12" s="100" t="s">
        <v>171</v>
      </c>
      <c r="O12" s="99" t="s">
        <v>172</v>
      </c>
      <c r="P12" s="99" t="s">
        <v>173</v>
      </c>
      <c r="Q12" s="99" t="s">
        <v>76</v>
      </c>
      <c r="R12" s="99" t="s">
        <v>147</v>
      </c>
      <c r="S12" s="99" t="s">
        <v>174</v>
      </c>
      <c r="T12" s="99" t="s">
        <v>15</v>
      </c>
      <c r="U12" s="99" t="s">
        <v>175</v>
      </c>
      <c r="V12" s="99" t="s">
        <v>176</v>
      </c>
      <c r="W12" s="99" t="s">
        <v>177</v>
      </c>
      <c r="X12" s="99" t="s">
        <v>178</v>
      </c>
      <c r="Y12" s="99" t="s">
        <v>179</v>
      </c>
      <c r="Z12" s="99" t="s">
        <v>180</v>
      </c>
      <c r="AA12" s="99" t="s">
        <v>181</v>
      </c>
    </row>
    <row r="13" spans="1:27" ht="28.5" customHeight="1" x14ac:dyDescent="0.25">
      <c r="A13" s="101" t="s">
        <v>0</v>
      </c>
      <c r="B13" s="102" t="s">
        <v>2</v>
      </c>
      <c r="C13" s="101" t="s">
        <v>182</v>
      </c>
      <c r="D13" s="103" t="s">
        <v>183</v>
      </c>
      <c r="E13" s="104"/>
      <c r="F13" s="104"/>
      <c r="G13" s="104"/>
      <c r="H13" s="104"/>
      <c r="I13" s="104"/>
      <c r="J13" s="104"/>
      <c r="K13" s="105"/>
      <c r="L13" s="105"/>
      <c r="N13" s="100"/>
      <c r="O13" s="99"/>
      <c r="P13" s="99"/>
      <c r="Q13" s="99"/>
      <c r="R13" s="99"/>
      <c r="S13" s="99"/>
      <c r="T13" s="99"/>
      <c r="U13" s="99"/>
      <c r="V13" s="99"/>
      <c r="W13" s="99"/>
      <c r="X13" s="99"/>
      <c r="Y13" s="99"/>
      <c r="Z13" s="99"/>
      <c r="AA13" s="99"/>
    </row>
    <row r="14" spans="1:27" ht="17.100000000000001" customHeight="1" x14ac:dyDescent="0.25">
      <c r="A14" s="106" t="s">
        <v>184</v>
      </c>
      <c r="B14" s="107"/>
      <c r="C14" s="108"/>
      <c r="D14" s="109"/>
      <c r="E14" s="110"/>
      <c r="F14" s="110"/>
      <c r="G14" s="110"/>
      <c r="H14" s="110"/>
      <c r="I14" s="110"/>
      <c r="J14" s="110"/>
      <c r="K14" s="111"/>
      <c r="L14" s="111"/>
      <c r="N14" s="112"/>
      <c r="O14" s="111"/>
      <c r="P14" s="111"/>
      <c r="Q14" s="111"/>
      <c r="R14" s="111"/>
      <c r="S14" s="111"/>
      <c r="T14" s="111"/>
      <c r="U14" s="111"/>
      <c r="V14" s="111"/>
      <c r="W14" s="111"/>
      <c r="X14" s="111"/>
      <c r="Y14" s="111"/>
      <c r="Z14" s="111"/>
      <c r="AA14" s="111"/>
    </row>
    <row r="15" spans="1:27" ht="17.100000000000001" customHeight="1" x14ac:dyDescent="0.25">
      <c r="A15" s="113" t="s">
        <v>185</v>
      </c>
      <c r="B15" s="114" t="s">
        <v>185</v>
      </c>
      <c r="C15" s="115" t="s">
        <v>176</v>
      </c>
      <c r="D15" s="116">
        <v>1000</v>
      </c>
      <c r="E15" s="117"/>
      <c r="F15" s="118"/>
      <c r="G15" s="118"/>
      <c r="H15" s="118">
        <v>25</v>
      </c>
      <c r="I15" s="118">
        <v>50</v>
      </c>
      <c r="J15" s="119"/>
      <c r="K15" s="120">
        <v>20</v>
      </c>
      <c r="L15" s="119">
        <f>SUM(E15:J15)*K15</f>
        <v>1500</v>
      </c>
      <c r="N15" s="117">
        <v>0</v>
      </c>
      <c r="O15" s="118">
        <v>0</v>
      </c>
      <c r="P15" s="118">
        <v>0</v>
      </c>
      <c r="Q15" s="118">
        <v>1000</v>
      </c>
      <c r="R15" s="118">
        <v>0</v>
      </c>
      <c r="S15" s="118">
        <v>0</v>
      </c>
      <c r="T15" s="118">
        <v>0</v>
      </c>
      <c r="U15" s="118">
        <v>0</v>
      </c>
      <c r="V15" s="118">
        <v>0</v>
      </c>
      <c r="W15" s="118">
        <v>0</v>
      </c>
      <c r="X15" s="118">
        <v>0</v>
      </c>
      <c r="Y15" s="119">
        <v>0</v>
      </c>
      <c r="Z15" s="121">
        <f>SUM(N15:Y15)</f>
        <v>1000</v>
      </c>
      <c r="AA15" s="121">
        <f>Z15/$B$10</f>
        <v>83.333333333333329</v>
      </c>
    </row>
    <row r="16" spans="1:27" ht="17.100000000000001" customHeight="1" x14ac:dyDescent="0.25">
      <c r="A16" s="122" t="s">
        <v>16</v>
      </c>
      <c r="B16" s="123" t="s">
        <v>17</v>
      </c>
      <c r="C16" s="124" t="s">
        <v>15</v>
      </c>
      <c r="D16" s="125">
        <v>1000</v>
      </c>
      <c r="E16" s="126"/>
      <c r="F16" s="127"/>
      <c r="G16" s="127"/>
      <c r="H16" s="127">
        <v>20</v>
      </c>
      <c r="I16" s="127">
        <v>10</v>
      </c>
      <c r="J16" s="128"/>
      <c r="K16" s="129">
        <v>100</v>
      </c>
      <c r="L16" s="128">
        <f t="shared" ref="L16:L23" si="0">SUM(E16:J16)*K16</f>
        <v>3000</v>
      </c>
      <c r="N16" s="126">
        <v>0</v>
      </c>
      <c r="O16" s="127">
        <v>0</v>
      </c>
      <c r="P16" s="127">
        <v>0</v>
      </c>
      <c r="Q16" s="127">
        <v>1000</v>
      </c>
      <c r="R16" s="127">
        <v>0</v>
      </c>
      <c r="S16" s="127">
        <v>0</v>
      </c>
      <c r="T16" s="127">
        <v>0</v>
      </c>
      <c r="U16" s="127">
        <v>0</v>
      </c>
      <c r="V16" s="127">
        <v>0</v>
      </c>
      <c r="W16" s="127">
        <v>0</v>
      </c>
      <c r="X16" s="127">
        <v>0</v>
      </c>
      <c r="Y16" s="128">
        <v>0</v>
      </c>
      <c r="Z16" s="130">
        <f t="shared" ref="Z16:Z23" si="1">SUM(N16:Y16)</f>
        <v>1000</v>
      </c>
      <c r="AA16" s="130">
        <f t="shared" ref="AA16:AA23" si="2">Z16/$B$10</f>
        <v>83.333333333333329</v>
      </c>
    </row>
    <row r="17" spans="1:27" ht="17.100000000000001" customHeight="1" x14ac:dyDescent="0.25">
      <c r="A17" s="131" t="s">
        <v>186</v>
      </c>
      <c r="B17" s="124" t="s">
        <v>187</v>
      </c>
      <c r="C17" s="132" t="s">
        <v>188</v>
      </c>
      <c r="D17" s="125">
        <v>3000</v>
      </c>
      <c r="E17" s="126"/>
      <c r="F17" s="127"/>
      <c r="G17" s="127">
        <v>5</v>
      </c>
      <c r="H17" s="127">
        <v>20</v>
      </c>
      <c r="I17" s="127">
        <v>10</v>
      </c>
      <c r="J17" s="128"/>
      <c r="K17" s="129">
        <v>100</v>
      </c>
      <c r="L17" s="128">
        <f t="shared" si="0"/>
        <v>3500</v>
      </c>
      <c r="N17" s="126">
        <v>0</v>
      </c>
      <c r="O17" s="127">
        <v>0</v>
      </c>
      <c r="P17" s="127">
        <v>0</v>
      </c>
      <c r="Q17" s="127">
        <v>3000</v>
      </c>
      <c r="R17" s="127">
        <v>0</v>
      </c>
      <c r="S17" s="127">
        <v>0</v>
      </c>
      <c r="T17" s="127">
        <v>0</v>
      </c>
      <c r="U17" s="127">
        <v>0</v>
      </c>
      <c r="V17" s="127">
        <v>0</v>
      </c>
      <c r="W17" s="127">
        <v>0</v>
      </c>
      <c r="X17" s="127">
        <v>0</v>
      </c>
      <c r="Y17" s="128">
        <v>0</v>
      </c>
      <c r="Z17" s="130">
        <f t="shared" si="1"/>
        <v>3000</v>
      </c>
      <c r="AA17" s="130">
        <f t="shared" si="2"/>
        <v>250</v>
      </c>
    </row>
    <row r="18" spans="1:27" ht="17.100000000000001" customHeight="1" x14ac:dyDescent="0.25">
      <c r="A18" s="131" t="s">
        <v>189</v>
      </c>
      <c r="B18" s="124" t="s">
        <v>190</v>
      </c>
      <c r="C18" s="132" t="s">
        <v>76</v>
      </c>
      <c r="D18" s="125">
        <v>1000</v>
      </c>
      <c r="E18" s="126"/>
      <c r="F18" s="127"/>
      <c r="G18" s="127">
        <v>5</v>
      </c>
      <c r="H18" s="127"/>
      <c r="I18" s="127">
        <v>5</v>
      </c>
      <c r="J18" s="128"/>
      <c r="K18" s="129">
        <v>240</v>
      </c>
      <c r="L18" s="128">
        <f t="shared" si="0"/>
        <v>2400</v>
      </c>
      <c r="N18" s="126">
        <v>0</v>
      </c>
      <c r="O18" s="127">
        <v>0</v>
      </c>
      <c r="P18" s="127">
        <v>0</v>
      </c>
      <c r="Q18" s="127">
        <v>1000</v>
      </c>
      <c r="R18" s="127">
        <v>0</v>
      </c>
      <c r="S18" s="127">
        <v>0</v>
      </c>
      <c r="T18" s="127">
        <v>0</v>
      </c>
      <c r="U18" s="127">
        <v>0</v>
      </c>
      <c r="V18" s="127">
        <v>0</v>
      </c>
      <c r="W18" s="127">
        <v>0</v>
      </c>
      <c r="X18" s="127">
        <v>0</v>
      </c>
      <c r="Y18" s="128">
        <v>0</v>
      </c>
      <c r="Z18" s="130">
        <f t="shared" si="1"/>
        <v>1000</v>
      </c>
      <c r="AA18" s="130">
        <f t="shared" si="2"/>
        <v>83.333333333333329</v>
      </c>
    </row>
    <row r="19" spans="1:27" ht="17.100000000000001" customHeight="1" x14ac:dyDescent="0.25">
      <c r="A19" s="131" t="s">
        <v>191</v>
      </c>
      <c r="B19" s="123" t="s">
        <v>192</v>
      </c>
      <c r="C19" s="132" t="s">
        <v>106</v>
      </c>
      <c r="D19" s="125">
        <v>1700</v>
      </c>
      <c r="E19" s="126"/>
      <c r="F19" s="127"/>
      <c r="G19" s="127">
        <v>10</v>
      </c>
      <c r="H19" s="127"/>
      <c r="I19" s="127"/>
      <c r="J19" s="128"/>
      <c r="K19" s="129">
        <v>300</v>
      </c>
      <c r="L19" s="128">
        <f t="shared" si="0"/>
        <v>3000</v>
      </c>
      <c r="N19" s="126">
        <v>0</v>
      </c>
      <c r="O19" s="127">
        <v>0</v>
      </c>
      <c r="P19" s="127">
        <v>0</v>
      </c>
      <c r="Q19" s="127">
        <v>1700</v>
      </c>
      <c r="R19" s="127">
        <v>0</v>
      </c>
      <c r="S19" s="127">
        <v>0</v>
      </c>
      <c r="T19" s="127">
        <v>0</v>
      </c>
      <c r="U19" s="127">
        <v>0</v>
      </c>
      <c r="V19" s="127">
        <v>0</v>
      </c>
      <c r="W19" s="127">
        <v>0</v>
      </c>
      <c r="X19" s="127">
        <v>0</v>
      </c>
      <c r="Y19" s="128">
        <v>0</v>
      </c>
      <c r="Z19" s="130">
        <f t="shared" si="1"/>
        <v>1700</v>
      </c>
      <c r="AA19" s="130">
        <f t="shared" si="2"/>
        <v>141.66666666666666</v>
      </c>
    </row>
    <row r="20" spans="1:27" ht="17.100000000000001" customHeight="1" x14ac:dyDescent="0.25">
      <c r="A20" s="133" t="s">
        <v>193</v>
      </c>
      <c r="B20" s="123" t="s">
        <v>194</v>
      </c>
      <c r="C20" s="132" t="s">
        <v>48</v>
      </c>
      <c r="D20" s="125">
        <v>2000</v>
      </c>
      <c r="E20" s="126"/>
      <c r="F20" s="127"/>
      <c r="G20" s="127">
        <v>5</v>
      </c>
      <c r="H20" s="127"/>
      <c r="I20" s="127"/>
      <c r="J20" s="128"/>
      <c r="K20" s="129">
        <v>300</v>
      </c>
      <c r="L20" s="128">
        <f t="shared" si="0"/>
        <v>1500</v>
      </c>
      <c r="N20" s="126">
        <v>0</v>
      </c>
      <c r="O20" s="127">
        <v>0</v>
      </c>
      <c r="P20" s="127">
        <v>0</v>
      </c>
      <c r="Q20" s="127">
        <f>2000-399</f>
        <v>1601</v>
      </c>
      <c r="R20" s="127">
        <v>0</v>
      </c>
      <c r="S20" s="127">
        <v>0</v>
      </c>
      <c r="T20" s="127">
        <v>0</v>
      </c>
      <c r="U20" s="127">
        <v>0</v>
      </c>
      <c r="V20" s="127">
        <v>0</v>
      </c>
      <c r="W20" s="127">
        <v>0</v>
      </c>
      <c r="X20" s="127">
        <v>0</v>
      </c>
      <c r="Y20" s="128">
        <v>0</v>
      </c>
      <c r="Z20" s="130">
        <f t="shared" si="1"/>
        <v>1601</v>
      </c>
      <c r="AA20" s="130">
        <f t="shared" si="2"/>
        <v>133.41666666666666</v>
      </c>
    </row>
    <row r="21" spans="1:27" ht="17.100000000000001" customHeight="1" x14ac:dyDescent="0.25">
      <c r="A21" s="131" t="s">
        <v>138</v>
      </c>
      <c r="B21" s="134" t="s">
        <v>195</v>
      </c>
      <c r="C21" s="132" t="s">
        <v>196</v>
      </c>
      <c r="D21" s="125">
        <v>1000</v>
      </c>
      <c r="E21" s="126"/>
      <c r="F21" s="127"/>
      <c r="G21" s="127">
        <v>25</v>
      </c>
      <c r="H21" s="127"/>
      <c r="I21" s="127">
        <v>10</v>
      </c>
      <c r="J21" s="128"/>
      <c r="K21" s="129">
        <v>40</v>
      </c>
      <c r="L21" s="128">
        <f t="shared" si="0"/>
        <v>1400</v>
      </c>
      <c r="N21" s="126">
        <v>0</v>
      </c>
      <c r="O21" s="127">
        <v>0</v>
      </c>
      <c r="P21" s="127">
        <v>0</v>
      </c>
      <c r="Q21" s="127">
        <v>1000</v>
      </c>
      <c r="R21" s="127">
        <v>0</v>
      </c>
      <c r="S21" s="127">
        <v>0</v>
      </c>
      <c r="T21" s="127">
        <v>0</v>
      </c>
      <c r="U21" s="127">
        <v>0</v>
      </c>
      <c r="V21" s="127">
        <v>0</v>
      </c>
      <c r="W21" s="127">
        <v>0</v>
      </c>
      <c r="X21" s="127">
        <v>0</v>
      </c>
      <c r="Y21" s="128">
        <v>0</v>
      </c>
      <c r="Z21" s="130">
        <f t="shared" si="1"/>
        <v>1000</v>
      </c>
      <c r="AA21" s="130">
        <f t="shared" si="2"/>
        <v>83.333333333333329</v>
      </c>
    </row>
    <row r="22" spans="1:27" ht="17.100000000000001" customHeight="1" x14ac:dyDescent="0.25">
      <c r="A22" s="131" t="s">
        <v>197</v>
      </c>
      <c r="B22" s="135" t="s">
        <v>198</v>
      </c>
      <c r="C22" s="132" t="s">
        <v>99</v>
      </c>
      <c r="D22" s="125">
        <v>1000</v>
      </c>
      <c r="E22" s="126"/>
      <c r="F22" s="127"/>
      <c r="G22" s="127">
        <v>15</v>
      </c>
      <c r="H22" s="127"/>
      <c r="I22" s="127">
        <v>10</v>
      </c>
      <c r="J22" s="128"/>
      <c r="K22" s="129">
        <v>6</v>
      </c>
      <c r="L22" s="128">
        <f t="shared" si="0"/>
        <v>150</v>
      </c>
      <c r="N22" s="126">
        <v>0</v>
      </c>
      <c r="O22" s="127">
        <v>0</v>
      </c>
      <c r="P22" s="127">
        <v>0</v>
      </c>
      <c r="Q22" s="127">
        <v>0</v>
      </c>
      <c r="R22" s="127">
        <v>0</v>
      </c>
      <c r="S22" s="127">
        <v>0</v>
      </c>
      <c r="T22" s="127">
        <v>0</v>
      </c>
      <c r="U22" s="127">
        <v>0</v>
      </c>
      <c r="V22" s="127">
        <v>0</v>
      </c>
      <c r="W22" s="127">
        <v>0</v>
      </c>
      <c r="X22" s="127">
        <v>0</v>
      </c>
      <c r="Y22" s="128">
        <v>0</v>
      </c>
      <c r="Z22" s="130">
        <f t="shared" si="1"/>
        <v>0</v>
      </c>
      <c r="AA22" s="130">
        <f t="shared" si="2"/>
        <v>0</v>
      </c>
    </row>
    <row r="23" spans="1:27" ht="17.100000000000001" customHeight="1" x14ac:dyDescent="0.25">
      <c r="A23" s="136" t="s">
        <v>199</v>
      </c>
      <c r="B23" s="137" t="s">
        <v>200</v>
      </c>
      <c r="C23" s="138" t="s">
        <v>44</v>
      </c>
      <c r="D23" s="139">
        <v>3000</v>
      </c>
      <c r="E23" s="140"/>
      <c r="F23" s="141"/>
      <c r="G23" s="141">
        <v>50</v>
      </c>
      <c r="H23" s="141"/>
      <c r="I23" s="141">
        <v>10</v>
      </c>
      <c r="J23" s="142"/>
      <c r="K23" s="143">
        <v>3</v>
      </c>
      <c r="L23" s="142">
        <f t="shared" si="0"/>
        <v>180</v>
      </c>
      <c r="N23" s="140">
        <v>0</v>
      </c>
      <c r="O23" s="141">
        <v>0</v>
      </c>
      <c r="P23" s="141">
        <v>0</v>
      </c>
      <c r="Q23" s="141">
        <v>0</v>
      </c>
      <c r="R23" s="141">
        <v>0</v>
      </c>
      <c r="S23" s="141">
        <v>0</v>
      </c>
      <c r="T23" s="141">
        <v>0</v>
      </c>
      <c r="U23" s="141">
        <v>0</v>
      </c>
      <c r="V23" s="141">
        <v>0</v>
      </c>
      <c r="W23" s="141">
        <v>0</v>
      </c>
      <c r="X23" s="141">
        <v>0</v>
      </c>
      <c r="Y23" s="142">
        <v>0</v>
      </c>
      <c r="Z23" s="144">
        <f t="shared" si="1"/>
        <v>0</v>
      </c>
      <c r="AA23" s="144">
        <f t="shared" si="2"/>
        <v>0</v>
      </c>
    </row>
    <row r="24" spans="1:27" x14ac:dyDescent="0.25">
      <c r="B24" s="145" t="s">
        <v>201</v>
      </c>
      <c r="C24" s="146"/>
      <c r="D24" s="147">
        <f>SUM(D15:D23)</f>
        <v>14700</v>
      </c>
      <c r="K24" s="148" t="s">
        <v>13</v>
      </c>
      <c r="L24" s="148"/>
      <c r="N24" s="149">
        <f t="shared" ref="N24:P24" si="3">SUM(N15:N23)</f>
        <v>0</v>
      </c>
      <c r="O24" s="149">
        <f t="shared" si="3"/>
        <v>0</v>
      </c>
      <c r="P24" s="149">
        <f t="shared" si="3"/>
        <v>0</v>
      </c>
      <c r="Q24" s="149">
        <f>SUM(Q15:Q23)</f>
        <v>10301</v>
      </c>
      <c r="R24" s="149">
        <f t="shared" ref="R24:Y24" si="4">SUM(R15:R23)</f>
        <v>0</v>
      </c>
      <c r="S24" s="149">
        <f t="shared" si="4"/>
        <v>0</v>
      </c>
      <c r="T24" s="149">
        <f t="shared" si="4"/>
        <v>0</v>
      </c>
      <c r="U24" s="149">
        <f t="shared" si="4"/>
        <v>0</v>
      </c>
      <c r="V24" s="149">
        <f t="shared" si="4"/>
        <v>0</v>
      </c>
      <c r="W24" s="149">
        <f t="shared" si="4"/>
        <v>0</v>
      </c>
      <c r="X24" s="149">
        <f t="shared" si="4"/>
        <v>0</v>
      </c>
      <c r="Y24" s="149">
        <f t="shared" si="4"/>
        <v>0</v>
      </c>
      <c r="Z24" s="149">
        <f>SUM(Z15:Z23)</f>
        <v>10301</v>
      </c>
      <c r="AA24" s="149">
        <f>SUM(AA15:AA23)</f>
        <v>858.41666666666663</v>
      </c>
    </row>
    <row r="25" spans="1:27" ht="18.75" x14ac:dyDescent="0.25">
      <c r="A25" s="150" t="s">
        <v>202</v>
      </c>
      <c r="B25" s="151"/>
      <c r="C25" s="152"/>
      <c r="D25" s="153"/>
      <c r="E25" s="110"/>
      <c r="F25" s="110"/>
      <c r="G25" s="110"/>
      <c r="H25" s="110"/>
      <c r="I25" s="110"/>
      <c r="J25" s="110"/>
      <c r="K25" s="110"/>
      <c r="L25" s="110"/>
      <c r="N25" s="43" t="s">
        <v>13</v>
      </c>
      <c r="O25" s="43"/>
      <c r="P25" s="43"/>
      <c r="Q25" s="43" t="s">
        <v>13</v>
      </c>
      <c r="R25" s="43"/>
      <c r="S25" s="43"/>
      <c r="T25" s="43"/>
      <c r="U25" s="43"/>
      <c r="V25" s="43"/>
      <c r="W25" s="43"/>
      <c r="X25" s="43"/>
      <c r="Y25" s="43"/>
    </row>
    <row r="26" spans="1:27" x14ac:dyDescent="0.25">
      <c r="A26" s="154" t="s">
        <v>203</v>
      </c>
      <c r="B26" s="155" t="s">
        <v>204</v>
      </c>
      <c r="C26" s="156" t="s">
        <v>205</v>
      </c>
      <c r="D26" s="116">
        <f>1598.5/2</f>
        <v>799.25</v>
      </c>
      <c r="E26" s="110"/>
      <c r="F26" s="110"/>
      <c r="G26" s="110"/>
      <c r="H26" s="110"/>
      <c r="I26" s="110"/>
      <c r="J26" s="110"/>
      <c r="K26" s="110"/>
      <c r="L26" s="110"/>
      <c r="Q26" s="149" t="s">
        <v>13</v>
      </c>
    </row>
    <row r="27" spans="1:27" x14ac:dyDescent="0.25">
      <c r="A27" s="131" t="s">
        <v>206</v>
      </c>
      <c r="B27" s="134" t="s">
        <v>207</v>
      </c>
      <c r="C27" s="132" t="s">
        <v>23</v>
      </c>
      <c r="D27" s="125">
        <v>1500</v>
      </c>
      <c r="E27" s="110"/>
      <c r="F27" s="110"/>
      <c r="G27" s="110"/>
      <c r="H27" s="110"/>
      <c r="I27" s="110"/>
      <c r="J27" s="110"/>
      <c r="K27" s="110"/>
      <c r="L27" s="110"/>
    </row>
    <row r="28" spans="1:27" x14ac:dyDescent="0.25">
      <c r="A28" s="157" t="s">
        <v>208</v>
      </c>
      <c r="B28" s="134" t="s">
        <v>209</v>
      </c>
      <c r="C28" s="124" t="s">
        <v>210</v>
      </c>
      <c r="D28" s="125">
        <v>1000</v>
      </c>
      <c r="E28" s="110"/>
      <c r="F28" s="110"/>
      <c r="G28" s="110"/>
      <c r="H28" s="110"/>
      <c r="I28" s="110"/>
      <c r="J28" s="110"/>
      <c r="K28" s="110"/>
      <c r="L28" s="110"/>
    </row>
    <row r="29" spans="1:27" x14ac:dyDescent="0.25">
      <c r="A29" s="136" t="s">
        <v>211</v>
      </c>
      <c r="B29" s="138" t="s">
        <v>212</v>
      </c>
      <c r="C29" s="138" t="s">
        <v>23</v>
      </c>
      <c r="D29" s="139">
        <v>4000</v>
      </c>
      <c r="E29" s="110"/>
      <c r="F29" s="110"/>
      <c r="G29" s="110"/>
      <c r="H29" s="110"/>
      <c r="I29" s="110"/>
      <c r="J29" s="110"/>
      <c r="K29" s="110"/>
      <c r="L29" s="110"/>
    </row>
    <row r="30" spans="1:27" ht="17.100000000000001" customHeight="1" x14ac:dyDescent="0.25">
      <c r="A30" s="106" t="s">
        <v>13</v>
      </c>
      <c r="B30" s="145" t="s">
        <v>213</v>
      </c>
      <c r="C30" s="146"/>
      <c r="D30" s="158">
        <f>SUM(D26:D29)</f>
        <v>7299.25</v>
      </c>
      <c r="E30" s="110"/>
      <c r="F30" s="110"/>
      <c r="G30" s="110"/>
      <c r="H30" s="110"/>
      <c r="I30" s="110"/>
      <c r="J30" s="110"/>
      <c r="K30" s="110"/>
      <c r="L30" s="110"/>
    </row>
    <row r="31" spans="1:27" x14ac:dyDescent="0.25">
      <c r="B31" s="146" t="s">
        <v>214</v>
      </c>
      <c r="C31" s="146"/>
      <c r="D31" s="147">
        <f>D24+D30</f>
        <v>21999.25</v>
      </c>
    </row>
  </sheetData>
  <mergeCells count="27">
    <mergeCell ref="Z12:Z13"/>
    <mergeCell ref="AA12:AA13"/>
    <mergeCell ref="B24:C24"/>
    <mergeCell ref="B30:C30"/>
    <mergeCell ref="B31:C31"/>
    <mergeCell ref="T12:T13"/>
    <mergeCell ref="U12:U13"/>
    <mergeCell ref="V12:V13"/>
    <mergeCell ref="W12:W13"/>
    <mergeCell ref="X12:X13"/>
    <mergeCell ref="Y12:Y13"/>
    <mergeCell ref="N12:N13"/>
    <mergeCell ref="O12:O13"/>
    <mergeCell ref="P12:P13"/>
    <mergeCell ref="Q12:Q13"/>
    <mergeCell ref="R12:R13"/>
    <mergeCell ref="S12:S13"/>
    <mergeCell ref="E11:J11"/>
    <mergeCell ref="N11:Y11"/>
    <mergeCell ref="E12:E13"/>
    <mergeCell ref="F12:F13"/>
    <mergeCell ref="G12:G13"/>
    <mergeCell ref="H12:H13"/>
    <mergeCell ref="I12:I13"/>
    <mergeCell ref="J12:J13"/>
    <mergeCell ref="K12:K13"/>
    <mergeCell ref="L12:L13"/>
  </mergeCells>
  <pageMargins left="0.7" right="0.7" top="0.75" bottom="0.75" header="0.3" footer="0.3"/>
  <pageSetup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2022-23</vt:lpstr>
      <vt:lpstr>2021-22</vt:lpstr>
      <vt:lpstr>2019-20</vt:lpstr>
      <vt:lpstr>'2019-20'!Print_Area</vt:lpstr>
      <vt:lpstr>'2021-22'!Print_Area</vt:lpstr>
      <vt:lpstr>'2019-20'!Print_Titles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 Mallette</dc:creator>
  <cp:lastModifiedBy>Dana Goldfarb</cp:lastModifiedBy>
  <cp:lastPrinted>2023-01-23T19:35:16Z</cp:lastPrinted>
  <dcterms:created xsi:type="dcterms:W3CDTF">2023-01-09T00:45:16Z</dcterms:created>
  <dcterms:modified xsi:type="dcterms:W3CDTF">2023-12-04T20:39:24Z</dcterms:modified>
</cp:coreProperties>
</file>