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oungco-my.sharepoint.com/personal/neil_young_yco_com/Documents/Neil/Rotary/17-18/Budget/Budget/"/>
    </mc:Choice>
  </mc:AlternateContent>
  <bookViews>
    <workbookView xWindow="0" yWindow="0" windowWidth="28800" windowHeight="11838"/>
  </bookViews>
  <sheets>
    <sheet name="2018-2019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2" i="1"/>
  <c r="E11" i="1"/>
  <c r="D11" i="1"/>
  <c r="E12" i="1"/>
  <c r="C26" i="1"/>
  <c r="B20" i="1"/>
  <c r="E13" i="1" l="1"/>
  <c r="B29" i="1"/>
  <c r="D41" i="1"/>
  <c r="D38" i="1"/>
  <c r="B26" i="1"/>
  <c r="D31" i="1"/>
  <c r="D12" i="1"/>
  <c r="E10" i="1"/>
  <c r="D10" i="1"/>
  <c r="E9" i="1"/>
  <c r="D9" i="1"/>
  <c r="E6" i="1"/>
  <c r="D5" i="1"/>
  <c r="D4" i="1"/>
  <c r="E3" i="1"/>
  <c r="D3" i="1" s="1"/>
  <c r="C3" i="1"/>
  <c r="B3" i="1"/>
  <c r="B7" i="1" s="1"/>
  <c r="C56" i="1" l="1"/>
  <c r="C5" i="1"/>
  <c r="C4" i="1"/>
  <c r="D30" i="1"/>
  <c r="E5" i="1"/>
  <c r="E4" i="1"/>
  <c r="E7" i="1" s="1"/>
  <c r="D6" i="1"/>
  <c r="D7" i="1" s="1"/>
  <c r="D29" i="1"/>
  <c r="D28" i="1"/>
  <c r="D27" i="1"/>
  <c r="C7" i="1" l="1"/>
  <c r="D56" i="1"/>
  <c r="D57" i="1" l="1"/>
  <c r="E14" i="1"/>
</calcChain>
</file>

<file path=xl/sharedStrings.xml><?xml version="1.0" encoding="utf-8"?>
<sst xmlns="http://schemas.openxmlformats.org/spreadsheetml/2006/main" count="91" uniqueCount="61">
  <si>
    <t>Quarterly Dues</t>
  </si>
  <si>
    <t>$15/Meal</t>
  </si>
  <si>
    <t>Annual Total</t>
  </si>
  <si>
    <t>$16.16/ Meal</t>
  </si>
  <si>
    <t>Meals</t>
  </si>
  <si>
    <t>District Dues</t>
  </si>
  <si>
    <t>RI Dues</t>
  </si>
  <si>
    <t>Club Expenses</t>
  </si>
  <si>
    <t>Totals</t>
  </si>
  <si>
    <t>Dues for Active Members (proposed)</t>
  </si>
  <si>
    <t>Honorary</t>
  </si>
  <si>
    <t>R85</t>
  </si>
  <si>
    <t>Surplus/(Deficit)</t>
  </si>
  <si>
    <t>Active</t>
  </si>
  <si>
    <t>Total</t>
  </si>
  <si>
    <t>Income</t>
  </si>
  <si>
    <t>Expense</t>
  </si>
  <si>
    <t>Happy $</t>
  </si>
  <si>
    <t>50/50</t>
  </si>
  <si>
    <t>Initiation Fee - 5 at $75</t>
  </si>
  <si>
    <t>PMPY</t>
  </si>
  <si>
    <t>Towsontowne Rotary Dues</t>
  </si>
  <si>
    <t>Dues</t>
  </si>
  <si>
    <t>District</t>
  </si>
  <si>
    <t>RI</t>
  </si>
  <si>
    <t>RI Liability Insurance</t>
  </si>
  <si>
    <t>Rotarian Magazine</t>
  </si>
  <si>
    <t>Council of Legislation Assessments</t>
  </si>
  <si>
    <t>Admin and supplies</t>
  </si>
  <si>
    <t>Club Expense</t>
  </si>
  <si>
    <t>Clubrunner</t>
  </si>
  <si>
    <t>Wine 50/50</t>
  </si>
  <si>
    <t>Banners</t>
  </si>
  <si>
    <t>Speaker Meals - Assume 35 weeks</t>
  </si>
  <si>
    <t>Accounting</t>
  </si>
  <si>
    <t>Membership</t>
  </si>
  <si>
    <t>PETS ($270 PETS, $220 two nights R&amp;B)</t>
  </si>
  <si>
    <t>RLI</t>
  </si>
  <si>
    <t>Social Events</t>
  </si>
  <si>
    <t>See2Learn</t>
  </si>
  <si>
    <t>Chamber of Commerce</t>
  </si>
  <si>
    <t>Community Service</t>
  </si>
  <si>
    <t>Manor Care</t>
  </si>
  <si>
    <t>Helping Up Mission</t>
  </si>
  <si>
    <t xml:space="preserve"> Turkey Trot</t>
  </si>
  <si>
    <t>4th of July</t>
  </si>
  <si>
    <t>International</t>
  </si>
  <si>
    <t>New Generations</t>
  </si>
  <si>
    <t>RYLA - 2 only</t>
  </si>
  <si>
    <t>4 Way Test</t>
  </si>
  <si>
    <t>Towsontowne Rotary 2018-2019</t>
  </si>
  <si>
    <t>Assume 15 for meals - 48 weeks</t>
  </si>
  <si>
    <t>Satellite</t>
  </si>
  <si>
    <t>LOA</t>
  </si>
  <si>
    <t>Annual Total Income</t>
  </si>
  <si>
    <t>2018-2019 Quarterly Expenses</t>
  </si>
  <si>
    <t>Meals ($16.16 pd by mbr, assume 15</t>
  </si>
  <si>
    <t>Interact</t>
  </si>
  <si>
    <t>Net Income</t>
  </si>
  <si>
    <t>Meals ($16.16 pd by mbr, assume 20</t>
  </si>
  <si>
    <t>To 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</si>
</sst>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44" fontId="2" fillId="0" borderId="0" xfId="1" applyFont="1"/>
    <xf numFmtId="44" fontId="2" fillId="0" borderId="0" xfId="1" applyFont="1" applyAlignment="1">
      <alignment horizontal="center" wrapText="1"/>
    </xf>
    <xf numFmtId="0" fontId="0" fillId="0" borderId="0" xfId="0" applyAlignment="1">
      <alignment horizontal="right"/>
    </xf>
    <xf numFmtId="44" fontId="0" fillId="0" borderId="0" xfId="1" applyFont="1"/>
    <xf numFmtId="44" fontId="3" fillId="0" borderId="0" xfId="1" applyFont="1"/>
    <xf numFmtId="44" fontId="0" fillId="0" borderId="0" xfId="0" applyNumberFormat="1"/>
    <xf numFmtId="44" fontId="1" fillId="0" borderId="0" xfId="1" applyFont="1"/>
    <xf numFmtId="44" fontId="0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4" fontId="0" fillId="0" borderId="0" xfId="1" applyFont="1" applyAlignment="1">
      <alignment horizontal="center"/>
    </xf>
    <xf numFmtId="0" fontId="0" fillId="0" borderId="0" xfId="0" applyFont="1" applyAlignment="1">
      <alignment horizontal="right"/>
    </xf>
    <xf numFmtId="44" fontId="1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0" fontId="0" fillId="2" borderId="0" xfId="0" applyFont="1" applyFill="1" applyAlignment="1">
      <alignment horizontal="right"/>
    </xf>
    <xf numFmtId="44" fontId="0" fillId="2" borderId="0" xfId="1" applyFont="1" applyFill="1"/>
    <xf numFmtId="0" fontId="0" fillId="3" borderId="0" xfId="0" applyFont="1" applyFill="1" applyAlignment="1">
      <alignment horizontal="right"/>
    </xf>
    <xf numFmtId="44" fontId="0" fillId="3" borderId="0" xfId="1" applyFont="1" applyFill="1"/>
    <xf numFmtId="44" fontId="1" fillId="3" borderId="0" xfId="1" applyFont="1" applyFill="1"/>
    <xf numFmtId="0" fontId="2" fillId="0" borderId="0" xfId="0" applyFont="1" applyAlignment="1"/>
    <xf numFmtId="44" fontId="0" fillId="4" borderId="0" xfId="1" applyFont="1" applyFill="1"/>
    <xf numFmtId="0" fontId="4" fillId="0" borderId="0" xfId="0" applyFont="1"/>
    <xf numFmtId="44" fontId="4" fillId="4" borderId="0" xfId="1" applyFont="1" applyFill="1"/>
    <xf numFmtId="0" fontId="2" fillId="0" borderId="0" xfId="0" applyFont="1" applyAlignment="1">
      <alignment horizontal="right"/>
    </xf>
    <xf numFmtId="44" fontId="2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44" fontId="2" fillId="0" borderId="0" xfId="0" applyNumberFormat="1" applyFont="1" applyAlignment="1">
      <alignment horizontal="right"/>
    </xf>
    <xf numFmtId="4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topLeftCell="A21" workbookViewId="0">
      <selection activeCell="D34" sqref="D34"/>
    </sheetView>
  </sheetViews>
  <sheetFormatPr defaultRowHeight="14.4" x14ac:dyDescent="0.55000000000000004"/>
  <cols>
    <col min="1" max="1" width="32.734375" bestFit="1" customWidth="1"/>
    <col min="2" max="2" width="9.89453125" bestFit="1" customWidth="1"/>
    <col min="3" max="3" width="17.26171875" customWidth="1"/>
    <col min="4" max="4" width="14.578125" bestFit="1" customWidth="1"/>
    <col min="5" max="5" width="12.15625" bestFit="1" customWidth="1"/>
    <col min="6" max="6" width="33.9453125" bestFit="1" customWidth="1"/>
    <col min="7" max="7" width="12.3125" bestFit="1" customWidth="1"/>
  </cols>
  <sheetData>
    <row r="1" spans="1:8" ht="27" customHeight="1" x14ac:dyDescent="0.55000000000000004">
      <c r="A1" s="1" t="s">
        <v>50</v>
      </c>
      <c r="B1" s="28"/>
      <c r="C1" s="28"/>
      <c r="D1" s="28" t="s">
        <v>55</v>
      </c>
      <c r="E1" s="28"/>
    </row>
    <row r="2" spans="1:8" x14ac:dyDescent="0.55000000000000004">
      <c r="A2" s="2" t="s">
        <v>0</v>
      </c>
      <c r="B2" s="3" t="s">
        <v>1</v>
      </c>
      <c r="C2" s="16" t="s">
        <v>54</v>
      </c>
      <c r="D2" s="2" t="s">
        <v>3</v>
      </c>
      <c r="E2" s="4" t="s">
        <v>2</v>
      </c>
    </row>
    <row r="3" spans="1:8" x14ac:dyDescent="0.55000000000000004">
      <c r="A3" s="5" t="s">
        <v>4</v>
      </c>
      <c r="B3" s="6">
        <f>15*13</f>
        <v>195</v>
      </c>
      <c r="C3" s="6">
        <f>(B3*4)*$B$15</f>
        <v>16380</v>
      </c>
      <c r="D3" s="6">
        <f>(E3/4)/B$15</f>
        <v>195</v>
      </c>
      <c r="E3" s="6">
        <f>(16.25*B15)*48</f>
        <v>16380</v>
      </c>
    </row>
    <row r="4" spans="1:8" x14ac:dyDescent="0.55000000000000004">
      <c r="A4" s="5" t="s">
        <v>5</v>
      </c>
      <c r="B4" s="6">
        <v>25</v>
      </c>
      <c r="C4" s="6">
        <f>(B4*4)*$B$20</f>
        <v>6000</v>
      </c>
      <c r="D4" s="6">
        <f>B27/4</f>
        <v>17.5</v>
      </c>
      <c r="E4" s="6">
        <f>(B27*B20)</f>
        <v>4200</v>
      </c>
    </row>
    <row r="5" spans="1:8" x14ac:dyDescent="0.55000000000000004">
      <c r="A5" s="5" t="s">
        <v>6</v>
      </c>
      <c r="B5" s="6">
        <v>25</v>
      </c>
      <c r="C5" s="6">
        <f>(B5*4)*$B$20</f>
        <v>6000</v>
      </c>
      <c r="D5" s="6">
        <f>SUM(B28:B31)</f>
        <v>70.28</v>
      </c>
      <c r="E5" s="6">
        <f>(SUM(B28:B31)*B20)</f>
        <v>4216.8</v>
      </c>
    </row>
    <row r="6" spans="1:8" ht="16.2" x14ac:dyDescent="0.85">
      <c r="A6" s="5" t="s">
        <v>7</v>
      </c>
      <c r="B6" s="7">
        <v>0</v>
      </c>
      <c r="C6" s="7">
        <v>0</v>
      </c>
      <c r="D6" s="7">
        <f>(E6/B20)/4</f>
        <v>35.87083333333333</v>
      </c>
      <c r="E6" s="7">
        <f>SUM(D34:D55)</f>
        <v>8609</v>
      </c>
      <c r="F6" s="8"/>
    </row>
    <row r="7" spans="1:8" x14ac:dyDescent="0.55000000000000004">
      <c r="A7" s="5" t="s">
        <v>8</v>
      </c>
      <c r="B7" s="9">
        <f>SUM(B3:B6)</f>
        <v>245</v>
      </c>
      <c r="C7" s="9">
        <f>SUM(C3:C6)</f>
        <v>28380</v>
      </c>
      <c r="D7" s="9">
        <f>SUM(D3:D6)</f>
        <v>318.65083333333331</v>
      </c>
      <c r="E7" s="9">
        <f>SUM(E3:E6)</f>
        <v>33405.800000000003</v>
      </c>
      <c r="F7" s="9"/>
      <c r="G7" s="9"/>
    </row>
    <row r="8" spans="1:8" x14ac:dyDescent="0.55000000000000004">
      <c r="A8" s="5"/>
      <c r="B8" s="6"/>
      <c r="C8" s="10"/>
      <c r="D8" s="6"/>
      <c r="E8" s="6"/>
      <c r="H8" s="8"/>
    </row>
    <row r="9" spans="1:8" x14ac:dyDescent="0.55000000000000004">
      <c r="A9" s="5" t="s">
        <v>9</v>
      </c>
      <c r="B9" s="6"/>
      <c r="C9" s="6">
        <v>245</v>
      </c>
      <c r="D9" s="8">
        <f>C9*4</f>
        <v>980</v>
      </c>
      <c r="E9" s="8">
        <f>(C9*4)*B15</f>
        <v>20580</v>
      </c>
      <c r="H9" s="8"/>
    </row>
    <row r="10" spans="1:8" x14ac:dyDescent="0.55000000000000004">
      <c r="A10" s="5" t="s">
        <v>10</v>
      </c>
      <c r="B10" s="6"/>
      <c r="C10" s="6">
        <v>50</v>
      </c>
      <c r="D10" s="8">
        <f>C10*4</f>
        <v>200</v>
      </c>
      <c r="E10" s="8">
        <f>(C10*4)*B18</f>
        <v>200</v>
      </c>
      <c r="H10" s="8"/>
    </row>
    <row r="11" spans="1:8" x14ac:dyDescent="0.55000000000000004">
      <c r="A11" s="5" t="s">
        <v>52</v>
      </c>
      <c r="B11" s="6"/>
      <c r="C11" s="6">
        <v>50</v>
      </c>
      <c r="D11" s="8">
        <f>C11*4</f>
        <v>200</v>
      </c>
      <c r="E11" s="8">
        <f>D11*B16</f>
        <v>1800</v>
      </c>
      <c r="H11" s="8"/>
    </row>
    <row r="12" spans="1:8" x14ac:dyDescent="0.55000000000000004">
      <c r="A12" s="5" t="s">
        <v>53</v>
      </c>
      <c r="C12" s="8">
        <v>50</v>
      </c>
      <c r="D12" s="8">
        <f>C12*4</f>
        <v>200</v>
      </c>
      <c r="E12" s="8">
        <f>D12*B17</f>
        <v>800</v>
      </c>
      <c r="H12" s="6"/>
    </row>
    <row r="13" spans="1:8" x14ac:dyDescent="0.55000000000000004">
      <c r="A13" s="5"/>
      <c r="D13" s="8"/>
      <c r="E13" s="8">
        <f>SUM(E9:E12)</f>
        <v>23380</v>
      </c>
      <c r="H13" s="6"/>
    </row>
    <row r="14" spans="1:8" x14ac:dyDescent="0.55000000000000004">
      <c r="A14" s="5"/>
      <c r="D14" s="29" t="s">
        <v>12</v>
      </c>
      <c r="E14" s="30">
        <f>+C56-D56</f>
        <v>368.59999999999854</v>
      </c>
      <c r="H14" s="6"/>
    </row>
    <row r="15" spans="1:8" x14ac:dyDescent="0.55000000000000004">
      <c r="A15" s="5" t="s">
        <v>13</v>
      </c>
      <c r="B15">
        <v>21</v>
      </c>
      <c r="C15" t="s">
        <v>51</v>
      </c>
      <c r="H15" s="6"/>
    </row>
    <row r="16" spans="1:8" x14ac:dyDescent="0.55000000000000004">
      <c r="A16" s="5" t="s">
        <v>11</v>
      </c>
      <c r="B16">
        <v>9</v>
      </c>
      <c r="H16" s="6"/>
    </row>
    <row r="17" spans="1:8" x14ac:dyDescent="0.55000000000000004">
      <c r="A17" s="5" t="s">
        <v>53</v>
      </c>
      <c r="B17">
        <v>4</v>
      </c>
      <c r="H17" s="6"/>
    </row>
    <row r="18" spans="1:8" x14ac:dyDescent="0.55000000000000004">
      <c r="A18" s="5" t="s">
        <v>10</v>
      </c>
      <c r="B18">
        <v>1</v>
      </c>
    </row>
    <row r="19" spans="1:8" x14ac:dyDescent="0.55000000000000004">
      <c r="A19" s="5" t="s">
        <v>52</v>
      </c>
      <c r="B19">
        <v>25</v>
      </c>
    </row>
    <row r="20" spans="1:8" x14ac:dyDescent="0.55000000000000004">
      <c r="A20" s="5" t="s">
        <v>14</v>
      </c>
      <c r="B20">
        <f>SUM(B15:B19)</f>
        <v>60</v>
      </c>
    </row>
    <row r="21" spans="1:8" x14ac:dyDescent="0.55000000000000004">
      <c r="B21" s="11"/>
      <c r="C21" s="11" t="s">
        <v>15</v>
      </c>
      <c r="D21" s="11" t="s">
        <v>16</v>
      </c>
    </row>
    <row r="22" spans="1:8" x14ac:dyDescent="0.55000000000000004">
      <c r="A22" s="12"/>
      <c r="B22" s="6"/>
      <c r="C22" s="6"/>
      <c r="D22" s="6"/>
      <c r="E22" s="6"/>
      <c r="F22" s="6"/>
    </row>
    <row r="23" spans="1:8" x14ac:dyDescent="0.55000000000000004">
      <c r="A23" s="5" t="s">
        <v>17</v>
      </c>
      <c r="B23" s="6"/>
      <c r="C23" s="6">
        <v>1000</v>
      </c>
      <c r="D23" s="6"/>
      <c r="E23" s="6"/>
      <c r="F23" s="6"/>
    </row>
    <row r="24" spans="1:8" x14ac:dyDescent="0.55000000000000004">
      <c r="A24" s="5" t="s">
        <v>18</v>
      </c>
      <c r="B24" s="6"/>
      <c r="C24" s="6">
        <v>800</v>
      </c>
      <c r="D24" s="6"/>
      <c r="E24" s="6"/>
      <c r="F24" s="6"/>
    </row>
    <row r="25" spans="1:8" x14ac:dyDescent="0.55000000000000004">
      <c r="A25" s="5" t="s">
        <v>19</v>
      </c>
      <c r="B25" s="13" t="s">
        <v>20</v>
      </c>
      <c r="C25" s="6">
        <v>0</v>
      </c>
      <c r="D25" s="6"/>
      <c r="E25" s="6"/>
      <c r="F25" s="6"/>
    </row>
    <row r="26" spans="1:8" x14ac:dyDescent="0.55000000000000004">
      <c r="A26" s="14" t="s">
        <v>21</v>
      </c>
      <c r="B26" s="15">
        <f>D8*4</f>
        <v>0</v>
      </c>
      <c r="C26" s="15">
        <f>C7</f>
        <v>28380</v>
      </c>
      <c r="D26" s="16"/>
      <c r="E26" s="6" t="s">
        <v>22</v>
      </c>
      <c r="F26" s="6"/>
    </row>
    <row r="27" spans="1:8" x14ac:dyDescent="0.55000000000000004">
      <c r="A27" s="17" t="s">
        <v>23</v>
      </c>
      <c r="B27" s="18">
        <v>70</v>
      </c>
      <c r="C27" s="18"/>
      <c r="D27" s="18">
        <f t="shared" ref="D27:D31" si="0">$B27*$B$20</f>
        <v>4200</v>
      </c>
      <c r="E27" s="18" t="s">
        <v>22</v>
      </c>
      <c r="F27" s="6"/>
    </row>
    <row r="28" spans="1:8" x14ac:dyDescent="0.55000000000000004">
      <c r="A28" s="19" t="s">
        <v>24</v>
      </c>
      <c r="B28" s="20">
        <v>64</v>
      </c>
      <c r="C28" s="21"/>
      <c r="D28" s="20">
        <f t="shared" si="0"/>
        <v>3840</v>
      </c>
      <c r="E28" s="20" t="s">
        <v>22</v>
      </c>
      <c r="F28" s="6"/>
    </row>
    <row r="29" spans="1:8" x14ac:dyDescent="0.55000000000000004">
      <c r="A29" s="19" t="s">
        <v>25</v>
      </c>
      <c r="B29" s="20">
        <f>3.33+0.45</f>
        <v>3.7800000000000002</v>
      </c>
      <c r="C29" s="21"/>
      <c r="D29" s="20">
        <f t="shared" si="0"/>
        <v>226.8</v>
      </c>
      <c r="E29" s="20" t="s">
        <v>22</v>
      </c>
      <c r="F29" s="6"/>
    </row>
    <row r="30" spans="1:8" x14ac:dyDescent="0.55000000000000004">
      <c r="A30" s="19" t="s">
        <v>26</v>
      </c>
      <c r="B30" s="20">
        <v>1</v>
      </c>
      <c r="C30" s="21"/>
      <c r="D30" s="20">
        <f t="shared" si="0"/>
        <v>60</v>
      </c>
      <c r="E30" s="20" t="s">
        <v>22</v>
      </c>
      <c r="F30" s="6"/>
    </row>
    <row r="31" spans="1:8" x14ac:dyDescent="0.55000000000000004">
      <c r="A31" s="19" t="s">
        <v>27</v>
      </c>
      <c r="B31" s="20">
        <v>1.5</v>
      </c>
      <c r="C31" s="21"/>
      <c r="D31" s="20">
        <f t="shared" si="0"/>
        <v>90</v>
      </c>
      <c r="E31" s="20" t="s">
        <v>22</v>
      </c>
      <c r="F31" s="6"/>
    </row>
    <row r="32" spans="1:8" ht="16.2" x14ac:dyDescent="0.85">
      <c r="A32" s="1" t="s">
        <v>59</v>
      </c>
      <c r="B32" s="6"/>
      <c r="C32" s="7"/>
      <c r="D32" s="23">
        <f>(16.16*20)*8</f>
        <v>2585.6</v>
      </c>
      <c r="E32" s="6" t="s">
        <v>60</v>
      </c>
      <c r="F32" s="6"/>
    </row>
    <row r="33" spans="1:6" ht="16.2" x14ac:dyDescent="0.85">
      <c r="A33" s="1" t="s">
        <v>56</v>
      </c>
      <c r="B33" s="6"/>
      <c r="C33" s="7"/>
      <c r="D33" s="23">
        <f>(17*15)*40</f>
        <v>10200</v>
      </c>
      <c r="E33" s="6"/>
      <c r="F33" s="6"/>
    </row>
    <row r="34" spans="1:6" x14ac:dyDescent="0.55000000000000004">
      <c r="A34" s="22" t="s">
        <v>28</v>
      </c>
      <c r="B34" s="6"/>
      <c r="C34" s="6"/>
      <c r="D34" s="23">
        <v>250</v>
      </c>
      <c r="E34" s="6" t="s">
        <v>29</v>
      </c>
      <c r="F34" s="6"/>
    </row>
    <row r="35" spans="1:6" x14ac:dyDescent="0.55000000000000004">
      <c r="A35" s="22" t="s">
        <v>30</v>
      </c>
      <c r="B35" s="6"/>
      <c r="C35" s="6"/>
      <c r="D35" s="23">
        <v>503.4</v>
      </c>
      <c r="E35" s="6" t="s">
        <v>29</v>
      </c>
      <c r="F35" s="6"/>
    </row>
    <row r="36" spans="1:6" x14ac:dyDescent="0.55000000000000004">
      <c r="A36" s="22" t="s">
        <v>31</v>
      </c>
      <c r="B36" s="6"/>
      <c r="C36" s="6"/>
      <c r="D36" s="23">
        <v>400</v>
      </c>
      <c r="E36" s="6" t="s">
        <v>29</v>
      </c>
      <c r="F36" s="6"/>
    </row>
    <row r="37" spans="1:6" x14ac:dyDescent="0.55000000000000004">
      <c r="A37" s="22" t="s">
        <v>32</v>
      </c>
      <c r="B37" s="6"/>
      <c r="C37" s="6"/>
      <c r="D37" s="23">
        <v>0</v>
      </c>
      <c r="E37" s="6" t="s">
        <v>29</v>
      </c>
      <c r="F37" s="6"/>
    </row>
    <row r="38" spans="1:6" x14ac:dyDescent="0.55000000000000004">
      <c r="A38" s="22" t="s">
        <v>33</v>
      </c>
      <c r="B38" s="6"/>
      <c r="C38" s="6"/>
      <c r="D38" s="23">
        <f>16.16*35</f>
        <v>565.6</v>
      </c>
      <c r="E38" s="6" t="s">
        <v>29</v>
      </c>
      <c r="F38" s="6"/>
    </row>
    <row r="39" spans="1:6" x14ac:dyDescent="0.55000000000000004">
      <c r="A39" s="22" t="s">
        <v>34</v>
      </c>
      <c r="B39" s="6"/>
      <c r="C39" s="6"/>
      <c r="D39" s="23">
        <v>1320</v>
      </c>
      <c r="E39" s="6" t="s">
        <v>29</v>
      </c>
      <c r="F39" s="6"/>
    </row>
    <row r="40" spans="1:6" x14ac:dyDescent="0.55000000000000004">
      <c r="A40" s="22" t="s">
        <v>35</v>
      </c>
      <c r="B40" s="6"/>
      <c r="C40" s="6"/>
      <c r="D40" s="23">
        <v>300</v>
      </c>
      <c r="E40" s="6" t="s">
        <v>29</v>
      </c>
      <c r="F40" s="6"/>
    </row>
    <row r="41" spans="1:6" x14ac:dyDescent="0.55000000000000004">
      <c r="A41" s="22" t="s">
        <v>36</v>
      </c>
      <c r="B41" s="6"/>
      <c r="C41" s="6"/>
      <c r="D41" s="23">
        <f>270+220</f>
        <v>490</v>
      </c>
      <c r="E41" s="6" t="s">
        <v>29</v>
      </c>
      <c r="F41" s="6"/>
    </row>
    <row r="42" spans="1:6" x14ac:dyDescent="0.55000000000000004">
      <c r="A42" s="22" t="s">
        <v>37</v>
      </c>
      <c r="B42" s="6"/>
      <c r="C42" s="6"/>
      <c r="D42" s="23">
        <v>0</v>
      </c>
      <c r="E42" s="6" t="s">
        <v>29</v>
      </c>
      <c r="F42" s="6"/>
    </row>
    <row r="43" spans="1:6" x14ac:dyDescent="0.55000000000000004">
      <c r="A43" s="22" t="s">
        <v>38</v>
      </c>
      <c r="B43" s="6"/>
      <c r="C43" s="6"/>
      <c r="D43" s="23">
        <v>2000</v>
      </c>
      <c r="E43" s="6" t="s">
        <v>29</v>
      </c>
      <c r="F43" s="6"/>
    </row>
    <row r="44" spans="1:6" x14ac:dyDescent="0.55000000000000004">
      <c r="A44" s="22" t="s">
        <v>39</v>
      </c>
      <c r="B44" s="6"/>
      <c r="C44" s="6"/>
      <c r="D44" s="23">
        <v>0</v>
      </c>
      <c r="E44" s="6" t="s">
        <v>29</v>
      </c>
      <c r="F44" s="6"/>
    </row>
    <row r="45" spans="1:6" x14ac:dyDescent="0.55000000000000004">
      <c r="A45" s="22" t="s">
        <v>40</v>
      </c>
      <c r="B45" s="6"/>
      <c r="C45" s="6"/>
      <c r="D45" s="23">
        <v>250</v>
      </c>
      <c r="E45" s="6" t="s">
        <v>29</v>
      </c>
      <c r="F45" s="6"/>
    </row>
    <row r="46" spans="1:6" x14ac:dyDescent="0.55000000000000004">
      <c r="A46" s="22" t="s">
        <v>41</v>
      </c>
      <c r="B46" s="6"/>
      <c r="C46" s="6"/>
      <c r="D46" s="23"/>
      <c r="E46" s="6" t="s">
        <v>29</v>
      </c>
      <c r="F46" s="6"/>
    </row>
    <row r="47" spans="1:6" x14ac:dyDescent="0.55000000000000004">
      <c r="A47" s="5" t="s">
        <v>42</v>
      </c>
      <c r="B47" s="6"/>
      <c r="C47" s="6"/>
      <c r="D47" s="23">
        <v>480</v>
      </c>
      <c r="E47" s="6" t="s">
        <v>29</v>
      </c>
      <c r="F47" s="6"/>
    </row>
    <row r="48" spans="1:6" x14ac:dyDescent="0.55000000000000004">
      <c r="A48" s="5" t="s">
        <v>43</v>
      </c>
      <c r="B48" s="6"/>
      <c r="C48" s="6"/>
      <c r="D48" s="23">
        <v>500</v>
      </c>
      <c r="E48" s="6" t="s">
        <v>29</v>
      </c>
      <c r="F48" s="6"/>
    </row>
    <row r="49" spans="1:6" x14ac:dyDescent="0.55000000000000004">
      <c r="A49" s="5" t="s">
        <v>44</v>
      </c>
      <c r="B49" s="6"/>
      <c r="C49" s="6"/>
      <c r="D49" s="23">
        <v>750</v>
      </c>
      <c r="E49" s="6" t="s">
        <v>29</v>
      </c>
      <c r="F49" s="6"/>
    </row>
    <row r="50" spans="1:6" x14ac:dyDescent="0.55000000000000004">
      <c r="A50" s="5" t="s">
        <v>45</v>
      </c>
      <c r="B50" s="6"/>
      <c r="C50" s="6"/>
      <c r="D50" s="23">
        <v>500</v>
      </c>
      <c r="E50" s="6" t="s">
        <v>29</v>
      </c>
      <c r="F50" s="6"/>
    </row>
    <row r="51" spans="1:6" x14ac:dyDescent="0.55000000000000004">
      <c r="A51" s="22" t="s">
        <v>46</v>
      </c>
      <c r="B51" s="6"/>
      <c r="C51" s="6"/>
      <c r="D51" s="23">
        <v>150</v>
      </c>
      <c r="E51" s="6" t="s">
        <v>29</v>
      </c>
      <c r="F51" s="6"/>
    </row>
    <row r="52" spans="1:6" x14ac:dyDescent="0.55000000000000004">
      <c r="A52" s="22" t="s">
        <v>47</v>
      </c>
      <c r="B52" s="6"/>
      <c r="C52" s="6"/>
      <c r="D52" s="23"/>
      <c r="E52" s="6" t="s">
        <v>29</v>
      </c>
      <c r="F52" s="6"/>
    </row>
    <row r="53" spans="1:6" x14ac:dyDescent="0.55000000000000004">
      <c r="A53" s="5" t="s">
        <v>57</v>
      </c>
      <c r="B53" s="6"/>
      <c r="C53" s="6"/>
      <c r="D53" s="23"/>
      <c r="E53" s="6" t="s">
        <v>29</v>
      </c>
      <c r="F53" s="6"/>
    </row>
    <row r="54" spans="1:6" x14ac:dyDescent="0.55000000000000004">
      <c r="A54" s="5" t="s">
        <v>48</v>
      </c>
      <c r="B54" s="6"/>
      <c r="C54" s="6"/>
      <c r="D54" s="23"/>
      <c r="E54" s="6" t="s">
        <v>29</v>
      </c>
      <c r="F54" s="6"/>
    </row>
    <row r="55" spans="1:6" x14ac:dyDescent="0.55000000000000004">
      <c r="A55" s="5" t="s">
        <v>49</v>
      </c>
      <c r="C55" s="24"/>
      <c r="D55" s="25">
        <v>150</v>
      </c>
      <c r="E55" s="6" t="s">
        <v>29</v>
      </c>
      <c r="F55" s="6"/>
    </row>
    <row r="56" spans="1:6" x14ac:dyDescent="0.55000000000000004">
      <c r="B56" s="26" t="s">
        <v>8</v>
      </c>
      <c r="C56" s="3">
        <f>SUM(C23:C26)</f>
        <v>30180</v>
      </c>
      <c r="D56" s="3">
        <f>SUM(D22:D55)</f>
        <v>29811.4</v>
      </c>
      <c r="F56" s="6"/>
    </row>
    <row r="57" spans="1:6" x14ac:dyDescent="0.55000000000000004">
      <c r="B57" s="6"/>
      <c r="C57" s="27" t="s">
        <v>58</v>
      </c>
      <c r="D57" s="3">
        <f>C56-D56</f>
        <v>368.59999999999854</v>
      </c>
      <c r="E57" s="6"/>
      <c r="F57" s="6"/>
    </row>
  </sheetData>
  <mergeCells count="2">
    <mergeCell ref="B1:C1"/>
    <mergeCell ref="D1:E1"/>
  </mergeCells>
  <pageMargins left="0.7" right="0.7" top="0.75" bottom="0.75" header="0.3" footer="0.3"/>
  <pageSetup scale="8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Young</dc:creator>
  <cp:lastModifiedBy>Neil Young</cp:lastModifiedBy>
  <cp:lastPrinted>2018-06-11T15:58:30Z</cp:lastPrinted>
  <dcterms:created xsi:type="dcterms:W3CDTF">2018-06-10T22:40:23Z</dcterms:created>
  <dcterms:modified xsi:type="dcterms:W3CDTF">2018-06-11T15:58:58Z</dcterms:modified>
</cp:coreProperties>
</file>