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Balance Sheet" sheetId="1" r:id="rId1"/>
    <sheet name="Profit Loss" sheetId="2" r:id="rId2"/>
    <sheet name="Sheet2" sheetId="3" state="hidden" r:id="rId3"/>
    <sheet name="Sheet3" sheetId="4" state="hidden" r:id="rId4"/>
  </sheets>
  <definedNames>
    <definedName name="_xlnm.Print_Titles" localSheetId="0">'Balance Sheet'!$A:$D,'Balance Sheet'!$1:$1</definedName>
    <definedName name="_xlnm.Print_Titles" localSheetId="1">'Profit Loss'!$A:$C,'Profit Loss'!$1:$1</definedName>
  </definedNames>
  <calcPr fullCalcOnLoad="1"/>
</workbook>
</file>

<file path=xl/comments2.xml><?xml version="1.0" encoding="utf-8"?>
<comments xmlns="http://schemas.openxmlformats.org/spreadsheetml/2006/main">
  <authors>
    <author>Sandy Mudd</author>
  </authors>
  <commentList>
    <comment ref="D26" authorId="0">
      <text>
        <r>
          <rPr>
            <b/>
            <sz val="8"/>
            <rFont val="Tahoma"/>
            <family val="0"/>
          </rPr>
          <t>Sandy Mudd:</t>
        </r>
        <r>
          <rPr>
            <sz val="8"/>
            <rFont val="Tahoma"/>
            <family val="0"/>
          </rPr>
          <t xml:space="preserve">
$4,000 scholarships &amp; $1100 youth awards to come from endowment fund per Stan Richards
</t>
        </r>
      </text>
    </comment>
  </commentList>
</comments>
</file>

<file path=xl/sharedStrings.xml><?xml version="1.0" encoding="utf-8"?>
<sst xmlns="http://schemas.openxmlformats.org/spreadsheetml/2006/main" count="64" uniqueCount="64">
  <si>
    <t>ASSETS</t>
  </si>
  <si>
    <t>Current Assets</t>
  </si>
  <si>
    <t>Checking/Savings</t>
  </si>
  <si>
    <t>1010 · Cash - checking #2004-0725</t>
  </si>
  <si>
    <t>1020 · Cash - Money Market #70030170</t>
  </si>
  <si>
    <t>1140 · Cash - UBS Brokerage</t>
  </si>
  <si>
    <t>Total Checking/Savings</t>
  </si>
  <si>
    <t>Accounts Receivable</t>
  </si>
  <si>
    <t>1200 · Accounts Receivable</t>
  </si>
  <si>
    <t>Total Accounts Receivable</t>
  </si>
  <si>
    <t>Other Current Assets</t>
  </si>
  <si>
    <t>1110 · Inv. UBS- Van Kampen</t>
  </si>
  <si>
    <t>1115 · Unrealized Apprec Van Kampen</t>
  </si>
  <si>
    <t>1120 · Inv. UBS- Vanguard Well</t>
  </si>
  <si>
    <t>1125 · Unrealized Apprec Vanguard Well</t>
  </si>
  <si>
    <t>1130 · Inv. Legg Mason Mairs &amp; Power</t>
  </si>
  <si>
    <t>1135 · Unrealized Apprec Mairs &amp; Power</t>
  </si>
  <si>
    <t>Total Other Current Assets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</si>
  <si>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</si>
  <si>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</si>
  <si>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</si>
  <si>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</si>
  <si>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</si>
  <si>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</si>
  <si>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3000 · Fund Balance - Designated Fund</t>
  </si>
  <si>
    <t>3000 · Fund Balance - Current Fund</t>
  </si>
  <si>
    <t>3000 · Fund Balance - Endowment Fund</t>
  </si>
  <si>
    <t>Net Income-Endowment Fund</t>
  </si>
  <si>
    <t>Net Income-Designated Fund</t>
  </si>
  <si>
    <t>Net Income-Current Fund</t>
  </si>
  <si>
    <t>Income</t>
  </si>
  <si>
    <t>4000 · Contributions</t>
  </si>
  <si>
    <t>4040 · Literacy Time Lane Elementary</t>
  </si>
  <si>
    <t>4050 · Michelo</t>
  </si>
  <si>
    <t>5010 · Interest Income</t>
  </si>
  <si>
    <t>5020 · Dividend Income</t>
  </si>
  <si>
    <t>5025 · Unrealized Gain/Loss</t>
  </si>
  <si>
    <t>Total Income</t>
  </si>
  <si>
    <t>Expense</t>
  </si>
  <si>
    <t>6030 · Corporate Registration Fee</t>
  </si>
  <si>
    <t>6040 · Bank Fees</t>
  </si>
  <si>
    <t>6080 · Books - Timberlane Elementary</t>
  </si>
  <si>
    <t>Total Expense</t>
  </si>
  <si>
    <t>Net Income</t>
  </si>
  <si>
    <t>Endowment</t>
  </si>
  <si>
    <t>Designated</t>
  </si>
  <si>
    <t>Michelo Project</t>
  </si>
  <si>
    <t>Current</t>
  </si>
  <si>
    <t>Total</t>
  </si>
  <si>
    <t>Net Assets, Beginning</t>
  </si>
  <si>
    <t>Net Assets, Ending</t>
  </si>
  <si>
    <t xml:space="preserve">Literacy </t>
  </si>
  <si>
    <t xml:space="preserve">6060 · Scholarship </t>
  </si>
  <si>
    <t>6065 · Youth Awards</t>
  </si>
  <si>
    <t xml:space="preserve">6050 · Insurance </t>
  </si>
  <si>
    <t>6082 · Reimbursements-Michelo Project</t>
  </si>
  <si>
    <t>6020 · Office &amp; administrative</t>
  </si>
  <si>
    <t>6071 · Grants - Lewinsville Senior Home</t>
  </si>
  <si>
    <t>4020 · Scholarships</t>
  </si>
  <si>
    <t>Reclass from endowment to current - scholarships</t>
  </si>
  <si>
    <t>Reclass from endowment to current - youth awards</t>
  </si>
  <si>
    <t>6070 · Grants - Pimmitt Hills High School</t>
  </si>
  <si>
    <t>Stop Hunger Now</t>
  </si>
  <si>
    <t>Picture Better World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</si>
</sst>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7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3" fillId="0" borderId="0" xfId="15" applyFont="1" applyAlignment="1">
      <alignment/>
    </xf>
    <xf numFmtId="43" fontId="3" fillId="0" borderId="2" xfId="15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3" fontId="2" fillId="0" borderId="0" xfId="15" applyFont="1" applyAlignment="1">
      <alignment/>
    </xf>
    <xf numFmtId="43" fontId="2" fillId="0" borderId="2" xfId="15" applyFont="1" applyBorder="1" applyAlignment="1">
      <alignment/>
    </xf>
    <xf numFmtId="43" fontId="3" fillId="0" borderId="3" xfId="15" applyFont="1" applyBorder="1" applyAlignment="1">
      <alignment/>
    </xf>
    <xf numFmtId="43" fontId="1" fillId="0" borderId="0" xfId="15" applyFont="1" applyBorder="1" applyAlignment="1">
      <alignment/>
    </xf>
    <xf numFmtId="43" fontId="4" fillId="0" borderId="4" xfId="0" applyNumberFormat="1" applyFont="1" applyBorder="1" applyAlignment="1">
      <alignment/>
    </xf>
    <xf numFmtId="43" fontId="3" fillId="0" borderId="5" xfId="15" applyFont="1" applyBorder="1" applyAlignment="1">
      <alignment/>
    </xf>
    <xf numFmtId="43" fontId="1" fillId="0" borderId="4" xfId="15" applyFont="1" applyBorder="1" applyAlignment="1">
      <alignment/>
    </xf>
    <xf numFmtId="43" fontId="3" fillId="0" borderId="0" xfId="15" applyFont="1" applyBorder="1" applyAlignment="1">
      <alignment/>
    </xf>
    <xf numFmtId="43" fontId="0" fillId="0" borderId="0" xfId="15" applyFont="1" applyAlignment="1">
      <alignment/>
    </xf>
    <xf numFmtId="15" fontId="1" fillId="0" borderId="1" xfId="15" applyNumberFormat="1" applyFont="1" applyBorder="1" applyAlignment="1">
      <alignment horizontal="center"/>
    </xf>
    <xf numFmtId="43" fontId="0" fillId="0" borderId="0" xfId="0" applyNumberFormat="1" applyAlignment="1">
      <alignment/>
    </xf>
    <xf numFmtId="43" fontId="2" fillId="0" borderId="6" xfId="15" applyFont="1" applyBorder="1" applyAlignment="1">
      <alignment/>
    </xf>
    <xf numFmtId="43" fontId="2" fillId="0" borderId="0" xfId="15" applyFont="1" applyBorder="1" applyAlignment="1">
      <alignment/>
    </xf>
    <xf numFmtId="49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14" sqref="J14"/>
    </sheetView>
  </sheetViews>
  <sheetFormatPr defaultColWidth="8.8515625" defaultRowHeight="12.75"/>
  <cols>
    <col min="1" max="3" width="3.00390625" style="7" customWidth="1"/>
    <col min="4" max="4" width="32.8515625" style="7" customWidth="1"/>
    <col min="5" max="5" width="9.8515625" style="20" bestFit="1" customWidth="1"/>
  </cols>
  <sheetData>
    <row r="1" spans="1:5" s="6" customFormat="1" ht="13.5" thickBot="1">
      <c r="A1" s="4"/>
      <c r="B1" s="4"/>
      <c r="C1" s="4"/>
      <c r="D1" s="4"/>
      <c r="E1" s="21">
        <v>40451</v>
      </c>
    </row>
    <row r="2" spans="1:5" ht="13.5" thickTop="1">
      <c r="A2" s="1" t="s">
        <v>0</v>
      </c>
      <c r="B2" s="1"/>
      <c r="C2" s="1"/>
      <c r="D2" s="1"/>
      <c r="E2" s="9"/>
    </row>
    <row r="3" spans="1:5" ht="12.75">
      <c r="A3" s="1"/>
      <c r="B3" s="1" t="s">
        <v>1</v>
      </c>
      <c r="C3" s="1"/>
      <c r="D3" s="1"/>
      <c r="E3" s="9"/>
    </row>
    <row r="4" spans="1:5" ht="12.75">
      <c r="A4" s="1"/>
      <c r="B4" s="1"/>
      <c r="C4" s="1" t="s">
        <v>2</v>
      </c>
      <c r="D4" s="1"/>
      <c r="E4" s="9"/>
    </row>
    <row r="5" spans="1:5" ht="12.75">
      <c r="A5" s="1"/>
      <c r="B5" s="1"/>
      <c r="C5" s="1"/>
      <c r="D5" s="1" t="s">
        <v>3</v>
      </c>
      <c r="E5" s="9">
        <f>11609.26+225</f>
        <v>11834.26</v>
      </c>
    </row>
    <row r="6" spans="1:5" ht="12.75">
      <c r="A6" s="1"/>
      <c r="B6" s="1"/>
      <c r="C6" s="1"/>
      <c r="D6" s="1" t="s">
        <v>4</v>
      </c>
      <c r="E6" s="9">
        <v>4814.14</v>
      </c>
    </row>
    <row r="7" spans="1:5" ht="13.5" thickBot="1">
      <c r="A7" s="1"/>
      <c r="B7" s="1"/>
      <c r="C7" s="1"/>
      <c r="D7" s="1" t="s">
        <v>5</v>
      </c>
      <c r="E7" s="10">
        <v>20.85</v>
      </c>
    </row>
    <row r="8" spans="1:5" ht="12.75">
      <c r="A8" s="1"/>
      <c r="B8" s="1"/>
      <c r="C8" s="1" t="s">
        <v>6</v>
      </c>
      <c r="D8" s="1"/>
      <c r="E8" s="9">
        <f>ROUND(SUM('Balance Sheet'!E4:'Balance Sheet'!E7),5)</f>
        <v>16669.25</v>
      </c>
    </row>
    <row r="9" spans="1:5" ht="25.5" customHeight="1">
      <c r="A9" s="1"/>
      <c r="B9" s="1"/>
      <c r="C9" s="1" t="s">
        <v>7</v>
      </c>
      <c r="D9" s="1"/>
      <c r="E9" s="9"/>
    </row>
    <row r="10" spans="1:5" ht="13.5" thickBot="1">
      <c r="A10" s="1"/>
      <c r="B10" s="1"/>
      <c r="C10" s="1"/>
      <c r="D10" s="1" t="s">
        <v>8</v>
      </c>
      <c r="E10" s="10">
        <v>4300</v>
      </c>
    </row>
    <row r="11" spans="1:5" ht="12.75">
      <c r="A11" s="1"/>
      <c r="B11" s="1"/>
      <c r="C11" s="1" t="s">
        <v>9</v>
      </c>
      <c r="D11" s="1"/>
      <c r="E11" s="9">
        <f>ROUND(SUM('Balance Sheet'!E9:'Balance Sheet'!E10),5)</f>
        <v>4300</v>
      </c>
    </row>
    <row r="12" spans="1:5" ht="25.5" customHeight="1">
      <c r="A12" s="1"/>
      <c r="B12" s="1"/>
      <c r="C12" s="1" t="s">
        <v>10</v>
      </c>
      <c r="D12" s="1"/>
      <c r="E12" s="9"/>
    </row>
    <row r="13" spans="1:5" ht="12.75">
      <c r="A13" s="1"/>
      <c r="B13" s="1"/>
      <c r="C13" s="1"/>
      <c r="D13" s="1" t="s">
        <v>11</v>
      </c>
      <c r="E13" s="9">
        <v>62297.15</v>
      </c>
    </row>
    <row r="14" spans="1:5" ht="12.75">
      <c r="A14" s="1"/>
      <c r="B14" s="1"/>
      <c r="C14" s="1"/>
      <c r="D14" s="1" t="s">
        <v>12</v>
      </c>
      <c r="E14" s="9">
        <v>-5541.59</v>
      </c>
    </row>
    <row r="15" spans="1:5" ht="12.75">
      <c r="A15" s="1"/>
      <c r="B15" s="1"/>
      <c r="C15" s="1"/>
      <c r="D15" s="1" t="s">
        <v>13</v>
      </c>
      <c r="E15" s="9">
        <v>68214.86</v>
      </c>
    </row>
    <row r="16" spans="1:5" ht="12.75">
      <c r="A16" s="1"/>
      <c r="B16" s="1"/>
      <c r="C16" s="1"/>
      <c r="D16" s="1" t="s">
        <v>14</v>
      </c>
      <c r="E16" s="9">
        <v>1472.57</v>
      </c>
    </row>
    <row r="17" spans="1:5" ht="12.75">
      <c r="A17" s="1"/>
      <c r="B17" s="1"/>
      <c r="C17" s="1"/>
      <c r="D17" s="1" t="s">
        <v>15</v>
      </c>
      <c r="E17" s="9">
        <v>61412.99</v>
      </c>
    </row>
    <row r="18" spans="1:5" ht="13.5" thickBot="1">
      <c r="A18" s="1"/>
      <c r="B18" s="1"/>
      <c r="C18" s="1"/>
      <c r="D18" s="1" t="s">
        <v>16</v>
      </c>
      <c r="E18" s="10">
        <v>887.21</v>
      </c>
    </row>
    <row r="19" spans="1:5" ht="13.5" thickBot="1">
      <c r="A19" s="1"/>
      <c r="B19" s="1"/>
      <c r="C19" s="1" t="s">
        <v>17</v>
      </c>
      <c r="D19" s="1"/>
      <c r="E19" s="17">
        <f>ROUND(SUM('Balance Sheet'!E12:'Balance Sheet'!E18),5)</f>
        <v>188743.19</v>
      </c>
    </row>
    <row r="20" spans="1:5" ht="25.5" customHeight="1" thickBot="1">
      <c r="A20" s="1"/>
      <c r="B20" s="1" t="s">
        <v>18</v>
      </c>
      <c r="C20" s="1"/>
      <c r="D20" s="1"/>
      <c r="E20" s="17">
        <f>ROUND('Balance Sheet'!E3+'Balance Sheet'!E8+'Balance Sheet'!E11+'Balance Sheet'!E19,5)</f>
        <v>209712.44</v>
      </c>
    </row>
    <row r="21" spans="1:5" s="3" customFormat="1" ht="25.5" customHeight="1" thickBot="1">
      <c r="A21" s="1" t="s">
        <v>19</v>
      </c>
      <c r="B21" s="1"/>
      <c r="C21" s="1"/>
      <c r="D21" s="1"/>
      <c r="E21" s="18">
        <f>ROUND('Balance Sheet'!E2+'Balance Sheet'!E20,5)</f>
        <v>209712.44</v>
      </c>
    </row>
    <row r="22" spans="1:5" ht="27" customHeight="1" thickTop="1">
      <c r="A22" s="1" t="s">
        <v>20</v>
      </c>
      <c r="B22" s="1"/>
      <c r="C22" s="1"/>
      <c r="D22" s="1"/>
      <c r="E22" s="9"/>
    </row>
    <row r="23" spans="1:5" ht="12.75">
      <c r="A23" s="1"/>
      <c r="B23" s="1" t="s">
        <v>21</v>
      </c>
      <c r="C23" s="1"/>
      <c r="D23" s="1"/>
      <c r="E23" s="9"/>
    </row>
    <row r="24" spans="1:5" ht="12.75">
      <c r="A24" s="1"/>
      <c r="B24" s="1"/>
      <c r="C24" s="1" t="s">
        <v>26</v>
      </c>
      <c r="D24" s="1"/>
      <c r="E24" s="9">
        <v>185771.56</v>
      </c>
    </row>
    <row r="25" spans="3:5" ht="12.75">
      <c r="C25" s="1" t="s">
        <v>24</v>
      </c>
      <c r="E25" s="9">
        <f>88.95+726+225</f>
        <v>1039.95</v>
      </c>
    </row>
    <row r="26" spans="1:5" ht="12.75">
      <c r="A26" s="1"/>
      <c r="B26" s="1"/>
      <c r="C26" s="1" t="s">
        <v>25</v>
      </c>
      <c r="D26" s="1"/>
      <c r="E26" s="9">
        <v>-823.46</v>
      </c>
    </row>
    <row r="27" spans="1:5" ht="12.75">
      <c r="A27" s="1"/>
      <c r="B27" s="1"/>
      <c r="C27" s="1"/>
      <c r="D27" s="1"/>
      <c r="E27" s="19"/>
    </row>
    <row r="28" spans="1:5" ht="12.75">
      <c r="A28" s="1"/>
      <c r="B28" s="1"/>
      <c r="C28" s="1" t="s">
        <v>27</v>
      </c>
      <c r="D28" s="1"/>
      <c r="E28" s="19">
        <v>13442.39</v>
      </c>
    </row>
    <row r="29" spans="1:5" ht="12.75">
      <c r="A29" s="1"/>
      <c r="B29" s="1"/>
      <c r="C29" s="1" t="s">
        <v>28</v>
      </c>
      <c r="D29" s="1"/>
      <c r="E29" s="19">
        <f>70+7500+1050</f>
        <v>8620</v>
      </c>
    </row>
    <row r="30" spans="1:5" ht="12.75">
      <c r="A30" s="1"/>
      <c r="B30" s="1"/>
      <c r="C30" s="1" t="s">
        <v>29</v>
      </c>
      <c r="D30" s="1"/>
      <c r="E30" s="19">
        <v>1662</v>
      </c>
    </row>
    <row r="31" spans="1:5" ht="13.5" thickBot="1">
      <c r="A31" s="1"/>
      <c r="B31" s="1"/>
      <c r="C31" s="1"/>
      <c r="D31" s="1"/>
      <c r="E31" s="19"/>
    </row>
    <row r="32" spans="1:5" ht="13.5" thickBot="1">
      <c r="A32" s="1"/>
      <c r="B32" s="1" t="s">
        <v>22</v>
      </c>
      <c r="C32" s="1"/>
      <c r="D32" s="1"/>
      <c r="E32" s="17">
        <f>SUM(E24:E30)</f>
        <v>209712.44</v>
      </c>
    </row>
    <row r="33" spans="1:5" s="3" customFormat="1" ht="25.5" customHeight="1" thickBot="1">
      <c r="A33" s="1" t="s">
        <v>23</v>
      </c>
      <c r="B33" s="1"/>
      <c r="C33" s="1"/>
      <c r="D33" s="1"/>
      <c r="E33" s="18">
        <f>ROUND('Balance Sheet'!E22+'Balance Sheet'!E32,5)</f>
        <v>209712.44</v>
      </c>
    </row>
    <row r="34" ht="13.5" thickTop="1"/>
  </sheetData>
  <printOptions/>
  <pageMargins left="0.75" right="0.75" top="1" bottom="1" header="0.25" footer="0.5"/>
  <pageSetup horizontalDpi="600" verticalDpi="600" orientation="portrait"/>
  <headerFooter alignWithMargins="0">
    <oddHeader>&amp;L&amp;"Arial,Bold"&amp;8 8:48 AM
 10/23/09
 Accrual Basis&amp;C&amp;"Arial,Bold"&amp;12 McLean Rotary Club Foundation
&amp;14 Balance Sheet
&amp;10 As of September 30, 2010</oddHeader>
    <oddFooter>&amp;CRestricted for Management Use Only&amp;R&amp;"Arial,Bold"&amp;8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19" sqref="G19"/>
    </sheetView>
  </sheetViews>
  <sheetFormatPr defaultColWidth="8.8515625" defaultRowHeight="12.75"/>
  <cols>
    <col min="1" max="2" width="3.00390625" style="7" customWidth="1"/>
    <col min="3" max="3" width="51.421875" style="7" customWidth="1"/>
    <col min="4" max="4" width="12.00390625" style="8" bestFit="1" customWidth="1"/>
    <col min="5" max="5" width="19.421875" style="0" customWidth="1"/>
    <col min="6" max="6" width="22.140625" style="0" customWidth="1"/>
    <col min="7" max="7" width="18.00390625" style="0" customWidth="1"/>
    <col min="8" max="8" width="18.8515625" style="0" bestFit="1" customWidth="1"/>
    <col min="9" max="9" width="10.8515625" style="0" bestFit="1" customWidth="1"/>
    <col min="10" max="10" width="12.140625" style="0" bestFit="1" customWidth="1"/>
    <col min="12" max="12" width="9.28125" style="0" bestFit="1" customWidth="1"/>
  </cols>
  <sheetData>
    <row r="1" spans="1:10" s="6" customFormat="1" ht="13.5" thickBot="1">
      <c r="A1" s="4"/>
      <c r="B1" s="4"/>
      <c r="C1" s="4"/>
      <c r="D1" s="5" t="s">
        <v>44</v>
      </c>
      <c r="E1" s="25" t="s">
        <v>45</v>
      </c>
      <c r="F1" s="25"/>
      <c r="G1" s="25"/>
      <c r="H1" s="25"/>
      <c r="I1" s="5" t="s">
        <v>47</v>
      </c>
      <c r="J1" s="5" t="s">
        <v>48</v>
      </c>
    </row>
    <row r="2" spans="1:8" ht="14.25" thickBot="1" thickTop="1">
      <c r="A2" s="1"/>
      <c r="B2" s="1" t="s">
        <v>30</v>
      </c>
      <c r="C2" s="1"/>
      <c r="D2" s="2"/>
      <c r="E2" s="5" t="s">
        <v>46</v>
      </c>
      <c r="F2" s="5" t="s">
        <v>51</v>
      </c>
      <c r="G2" s="5" t="s">
        <v>63</v>
      </c>
      <c r="H2" s="5" t="s">
        <v>62</v>
      </c>
    </row>
    <row r="3" spans="1:8" ht="13.5" thickTop="1">
      <c r="A3" s="1"/>
      <c r="B3" s="1"/>
      <c r="C3" s="1"/>
      <c r="D3" s="2"/>
      <c r="E3" s="11"/>
      <c r="F3" s="11"/>
      <c r="G3" s="11"/>
      <c r="H3" s="11"/>
    </row>
    <row r="4" spans="1:10" ht="12.75">
      <c r="A4" s="1"/>
      <c r="B4" s="1"/>
      <c r="C4" s="1" t="s">
        <v>31</v>
      </c>
      <c r="D4" s="9"/>
      <c r="E4" s="12">
        <v>70</v>
      </c>
      <c r="F4" s="12"/>
      <c r="G4" s="12"/>
      <c r="H4" s="12">
        <v>1275</v>
      </c>
      <c r="I4" s="12">
        <v>1662</v>
      </c>
      <c r="J4" s="12">
        <f>D4+E4+F4+H4+I4</f>
        <v>3007</v>
      </c>
    </row>
    <row r="5" spans="1:10" ht="12.75">
      <c r="A5" s="1"/>
      <c r="B5" s="1"/>
      <c r="C5" s="1" t="s">
        <v>58</v>
      </c>
      <c r="D5" s="9"/>
      <c r="E5" s="12"/>
      <c r="F5" s="12"/>
      <c r="G5" s="12"/>
      <c r="H5" s="12"/>
      <c r="I5" s="12"/>
      <c r="J5" s="12">
        <f>I5</f>
        <v>0</v>
      </c>
    </row>
    <row r="6" spans="1:10" ht="12.75">
      <c r="A6" s="1"/>
      <c r="B6" s="1"/>
      <c r="C6" s="1" t="s">
        <v>32</v>
      </c>
      <c r="D6" s="9"/>
      <c r="E6" s="12"/>
      <c r="F6" s="12">
        <v>7500</v>
      </c>
      <c r="G6" s="12"/>
      <c r="H6" s="12"/>
      <c r="I6" s="12"/>
      <c r="J6" s="12">
        <f>D6+E6+F6+H6+I6</f>
        <v>7500</v>
      </c>
    </row>
    <row r="7" spans="1:10" ht="12.75">
      <c r="A7" s="1"/>
      <c r="B7" s="1"/>
      <c r="C7" s="1" t="s">
        <v>33</v>
      </c>
      <c r="D7" s="9"/>
      <c r="E7" s="9"/>
      <c r="F7" s="9"/>
      <c r="G7" s="9"/>
      <c r="H7" s="9"/>
      <c r="I7" s="12"/>
      <c r="J7" s="12">
        <f>D7+E7+F7+H7+I7</f>
        <v>0</v>
      </c>
    </row>
    <row r="8" spans="1:10" ht="12.75">
      <c r="A8" s="1"/>
      <c r="B8" s="1"/>
      <c r="C8" s="1" t="s">
        <v>34</v>
      </c>
      <c r="D8" s="9">
        <v>773.71</v>
      </c>
      <c r="E8" s="12"/>
      <c r="F8" s="12"/>
      <c r="G8" s="12"/>
      <c r="H8" s="12"/>
      <c r="I8" s="12"/>
      <c r="J8" s="12">
        <f>D8+E8+F8+H8+I8</f>
        <v>773.71</v>
      </c>
    </row>
    <row r="9" spans="1:10" ht="12.75">
      <c r="A9" s="1"/>
      <c r="B9" s="1"/>
      <c r="C9" s="1" t="s">
        <v>35</v>
      </c>
      <c r="D9" s="9">
        <v>472.77</v>
      </c>
      <c r="E9" s="12"/>
      <c r="F9" s="12"/>
      <c r="G9" s="12"/>
      <c r="H9" s="12"/>
      <c r="I9" s="12"/>
      <c r="J9" s="12">
        <f>D9+E9+F9+H9+I9</f>
        <v>472.77</v>
      </c>
    </row>
    <row r="10" spans="1:10" ht="13.5" thickBot="1">
      <c r="A10" s="1"/>
      <c r="B10" s="1"/>
      <c r="C10" s="1" t="s">
        <v>36</v>
      </c>
      <c r="D10" s="10">
        <v>12195.91</v>
      </c>
      <c r="E10" s="13"/>
      <c r="F10" s="13"/>
      <c r="G10" s="13"/>
      <c r="H10" s="13"/>
      <c r="I10" s="13"/>
      <c r="J10" s="13">
        <f>D10+E10+F10+H10+I10</f>
        <v>12195.91</v>
      </c>
    </row>
    <row r="11" spans="1:12" ht="12.75">
      <c r="A11" s="1"/>
      <c r="B11" s="1" t="s">
        <v>37</v>
      </c>
      <c r="C11" s="1"/>
      <c r="D11" s="9">
        <f>ROUND(SUM('Profit Loss'!D2:'Profit Loss'!D10),5)</f>
        <v>13442.39</v>
      </c>
      <c r="E11" s="9">
        <f>ROUND(SUM('Profit Loss'!E2:'Profit Loss'!E10),5)</f>
        <v>70</v>
      </c>
      <c r="F11" s="9">
        <f>ROUND(SUM('Profit Loss'!F2:'Profit Loss'!F10),5)</f>
        <v>7500</v>
      </c>
      <c r="G11" s="9"/>
      <c r="H11" s="9">
        <f>ROUND(SUM('Profit Loss'!H2:'Profit Loss'!H10),5)</f>
        <v>1275</v>
      </c>
      <c r="I11" s="9">
        <f>ROUND(SUM('Profit Loss'!I2:'Profit Loss'!I10),5)</f>
        <v>1662</v>
      </c>
      <c r="J11" s="9">
        <f>ROUND(SUM('Profit Loss'!J2:'Profit Loss'!J10),5)</f>
        <v>23949.39</v>
      </c>
      <c r="L11" s="22"/>
    </row>
    <row r="12" spans="1:10" ht="25.5" customHeight="1">
      <c r="A12" s="1"/>
      <c r="B12" s="1" t="s">
        <v>38</v>
      </c>
      <c r="C12" s="1"/>
      <c r="D12" s="9"/>
      <c r="E12" s="12"/>
      <c r="F12" s="12"/>
      <c r="G12" s="12"/>
      <c r="H12" s="12"/>
      <c r="I12" s="12"/>
      <c r="J12" s="12"/>
    </row>
    <row r="13" spans="1:10" ht="12.75">
      <c r="A13" s="1"/>
      <c r="B13" s="1"/>
      <c r="C13" s="1" t="s">
        <v>56</v>
      </c>
      <c r="D13" s="9"/>
      <c r="E13" s="12"/>
      <c r="F13" s="12"/>
      <c r="G13" s="12"/>
      <c r="H13" s="12"/>
      <c r="I13" s="12"/>
      <c r="J13" s="12">
        <f>D13+E13+F13+H13+I13</f>
        <v>0</v>
      </c>
    </row>
    <row r="14" spans="1:10" ht="12.75">
      <c r="A14" s="1"/>
      <c r="B14" s="1"/>
      <c r="C14" s="1" t="s">
        <v>39</v>
      </c>
      <c r="D14" s="9"/>
      <c r="E14" s="12"/>
      <c r="F14" s="12"/>
      <c r="G14" s="12"/>
      <c r="H14" s="12"/>
      <c r="I14" s="12"/>
      <c r="J14" s="12">
        <f>D14+E14+F14+H14+I14</f>
        <v>0</v>
      </c>
    </row>
    <row r="15" spans="1:10" ht="12.75">
      <c r="A15" s="1"/>
      <c r="B15" s="1"/>
      <c r="C15" s="1" t="s">
        <v>40</v>
      </c>
      <c r="D15" s="9"/>
      <c r="E15" s="12"/>
      <c r="F15" s="12"/>
      <c r="G15" s="12"/>
      <c r="H15" s="12"/>
      <c r="I15" s="12"/>
      <c r="J15" s="12">
        <f>D15+E15+F15+H15+I15</f>
        <v>0</v>
      </c>
    </row>
    <row r="16" spans="1:10" ht="12.75">
      <c r="A16" s="1"/>
      <c r="B16" s="1"/>
      <c r="C16" s="1" t="s">
        <v>54</v>
      </c>
      <c r="D16" s="9"/>
      <c r="E16" s="12"/>
      <c r="F16" s="12"/>
      <c r="G16" s="12"/>
      <c r="H16" s="12"/>
      <c r="I16" s="12"/>
      <c r="J16" s="12">
        <f aca="true" t="shared" si="0" ref="J16:J22">D16+E16+F16+H16+I16</f>
        <v>0</v>
      </c>
    </row>
    <row r="17" spans="1:10" ht="12.75">
      <c r="A17" s="1"/>
      <c r="B17" s="1"/>
      <c r="C17" s="1" t="s">
        <v>52</v>
      </c>
      <c r="D17" s="9"/>
      <c r="E17" s="12"/>
      <c r="F17" s="12"/>
      <c r="G17" s="12"/>
      <c r="H17" s="12"/>
      <c r="I17" s="12"/>
      <c r="J17" s="12">
        <f t="shared" si="0"/>
        <v>0</v>
      </c>
    </row>
    <row r="18" spans="1:10" ht="12.75">
      <c r="A18" s="1"/>
      <c r="B18" s="1"/>
      <c r="C18" s="1" t="s">
        <v>53</v>
      </c>
      <c r="D18" s="9"/>
      <c r="E18" s="12"/>
      <c r="F18" s="12"/>
      <c r="G18" s="12"/>
      <c r="H18" s="12"/>
      <c r="I18" s="12"/>
      <c r="J18" s="12">
        <f t="shared" si="0"/>
        <v>0</v>
      </c>
    </row>
    <row r="19" spans="1:10" ht="12.75">
      <c r="A19" s="1"/>
      <c r="B19" s="1"/>
      <c r="C19" s="1" t="s">
        <v>57</v>
      </c>
      <c r="D19" s="9"/>
      <c r="E19" s="12"/>
      <c r="F19" s="12"/>
      <c r="G19" s="12"/>
      <c r="H19" s="12"/>
      <c r="I19" s="12"/>
      <c r="J19" s="12">
        <f t="shared" si="0"/>
        <v>0</v>
      </c>
    </row>
    <row r="20" spans="1:10" ht="12.75">
      <c r="A20" s="1"/>
      <c r="B20" s="1"/>
      <c r="C20" s="1" t="s">
        <v>61</v>
      </c>
      <c r="D20" s="9"/>
      <c r="E20" s="12"/>
      <c r="F20" s="12"/>
      <c r="G20" s="12"/>
      <c r="H20" s="12"/>
      <c r="I20" s="12"/>
      <c r="J20" s="12">
        <f t="shared" si="0"/>
        <v>0</v>
      </c>
    </row>
    <row r="21" spans="1:10" ht="12.75">
      <c r="A21" s="1"/>
      <c r="B21" s="1"/>
      <c r="C21" s="1" t="s">
        <v>41</v>
      </c>
      <c r="D21" s="9"/>
      <c r="E21" s="12"/>
      <c r="F21" s="12"/>
      <c r="G21" s="12"/>
      <c r="H21" s="12"/>
      <c r="I21" s="12"/>
      <c r="J21" s="12">
        <f t="shared" si="0"/>
        <v>0</v>
      </c>
    </row>
    <row r="22" spans="1:10" ht="13.5" thickBot="1">
      <c r="A22" s="1"/>
      <c r="B22" s="1"/>
      <c r="C22" s="1" t="s">
        <v>55</v>
      </c>
      <c r="D22" s="10">
        <v>0</v>
      </c>
      <c r="E22" s="12"/>
      <c r="F22" s="12"/>
      <c r="G22" s="12"/>
      <c r="H22" s="12">
        <v>0</v>
      </c>
      <c r="I22" s="12"/>
      <c r="J22" s="12">
        <f t="shared" si="0"/>
        <v>0</v>
      </c>
    </row>
    <row r="23" spans="1:10" ht="12.75">
      <c r="A23" s="1"/>
      <c r="B23" s="1" t="s">
        <v>42</v>
      </c>
      <c r="C23" s="1"/>
      <c r="D23" s="14">
        <f>ROUND(SUM('Profit Loss'!D12:'Profit Loss'!D22),5)</f>
        <v>0</v>
      </c>
      <c r="E23" s="14">
        <f>ROUND(SUM('Profit Loss'!E12:'Profit Loss'!E22),5)</f>
        <v>0</v>
      </c>
      <c r="F23" s="14">
        <f>ROUND(SUM('Profit Loss'!F12:'Profit Loss'!F22),5)</f>
        <v>0</v>
      </c>
      <c r="G23" s="14"/>
      <c r="H23" s="14">
        <f>ROUND(SUM('Profit Loss'!H12:'Profit Loss'!H22),5)</f>
        <v>0</v>
      </c>
      <c r="I23" s="14">
        <f>ROUND(SUM('Profit Loss'!I12:'Profit Loss'!I22),5)</f>
        <v>0</v>
      </c>
      <c r="J23" s="14">
        <f>ROUND(SUM('Profit Loss'!J12:'Profit Loss'!J22),5)</f>
        <v>0</v>
      </c>
    </row>
    <row r="24" spans="1:10" ht="12.75">
      <c r="A24" s="1"/>
      <c r="B24" s="1"/>
      <c r="C24" s="1"/>
      <c r="D24" s="19"/>
      <c r="E24" s="19"/>
      <c r="F24" s="19"/>
      <c r="G24" s="19"/>
      <c r="H24" s="19"/>
      <c r="I24" s="19"/>
      <c r="J24" s="19"/>
    </row>
    <row r="25" spans="1:10" ht="12.75">
      <c r="A25" s="1"/>
      <c r="B25" s="1"/>
      <c r="C25" s="7" t="s">
        <v>59</v>
      </c>
      <c r="D25" s="19"/>
      <c r="E25" s="19"/>
      <c r="F25" s="19"/>
      <c r="G25" s="19"/>
      <c r="H25" s="19"/>
      <c r="I25" s="19"/>
      <c r="J25" s="19">
        <v>0</v>
      </c>
    </row>
    <row r="26" spans="3:10" ht="11.25">
      <c r="C26" s="7" t="s">
        <v>60</v>
      </c>
      <c r="D26" s="23"/>
      <c r="E26" s="23"/>
      <c r="F26" s="23"/>
      <c r="G26" s="23"/>
      <c r="H26" s="23"/>
      <c r="I26" s="23"/>
      <c r="J26" s="23">
        <v>0</v>
      </c>
    </row>
    <row r="27" spans="4:10" ht="11.25">
      <c r="D27" s="24">
        <f>SUM(D25:D26)</f>
        <v>0</v>
      </c>
      <c r="E27" s="24"/>
      <c r="F27" s="24"/>
      <c r="G27" s="24"/>
      <c r="H27" s="24"/>
      <c r="I27" s="24">
        <f>SUM(I25:I26)</f>
        <v>0</v>
      </c>
      <c r="J27" s="24"/>
    </row>
    <row r="28" spans="1:10" s="3" customFormat="1" ht="25.5" customHeight="1">
      <c r="A28" s="1" t="s">
        <v>43</v>
      </c>
      <c r="B28" s="1"/>
      <c r="C28" s="1"/>
      <c r="D28" s="15">
        <f>D11+D27</f>
        <v>13442.39</v>
      </c>
      <c r="E28" s="15">
        <f>E11-E23</f>
        <v>70</v>
      </c>
      <c r="F28" s="15">
        <f>F11-F23</f>
        <v>7500</v>
      </c>
      <c r="G28" s="15"/>
      <c r="H28" s="15">
        <f>H11-H26</f>
        <v>1275</v>
      </c>
      <c r="I28" s="15">
        <f>I11-I23+I27</f>
        <v>1662</v>
      </c>
      <c r="J28" s="15">
        <f>ROUND('Profit Loss'!J11-'Profit Loss'!J23,5)</f>
        <v>23949.39</v>
      </c>
    </row>
    <row r="29" spans="4:10" ht="11.25">
      <c r="D29" s="12"/>
      <c r="E29" s="12"/>
      <c r="F29" s="12"/>
      <c r="G29" s="12"/>
      <c r="H29" s="12"/>
      <c r="I29" s="12"/>
      <c r="J29" s="12"/>
    </row>
    <row r="30" spans="4:10" ht="11.25">
      <c r="D30" s="12"/>
      <c r="E30" s="12"/>
      <c r="F30" s="12"/>
      <c r="G30" s="12"/>
      <c r="H30" s="12"/>
      <c r="I30" s="12"/>
      <c r="J30" s="12"/>
    </row>
    <row r="31" spans="3:10" ht="13.5" thickBot="1">
      <c r="C31" s="7" t="s">
        <v>49</v>
      </c>
      <c r="D31" s="13">
        <v>185771.56</v>
      </c>
      <c r="E31" s="13">
        <v>88.95</v>
      </c>
      <c r="F31" s="13">
        <v>0</v>
      </c>
      <c r="G31" s="13">
        <v>726</v>
      </c>
      <c r="H31" s="13"/>
      <c r="I31" s="13">
        <v>-823.46</v>
      </c>
      <c r="J31" s="13">
        <f>SUM(D31:I31)</f>
        <v>185763.05000000002</v>
      </c>
    </row>
    <row r="32" spans="3:10" ht="13.5" thickBot="1">
      <c r="C32" s="7" t="s">
        <v>50</v>
      </c>
      <c r="D32" s="16">
        <f>SUM(D28:D31)</f>
        <v>199213.95</v>
      </c>
      <c r="E32" s="16">
        <f>SUM(E28:E31)</f>
        <v>158.95</v>
      </c>
      <c r="F32" s="16">
        <f>F6-F21</f>
        <v>7500</v>
      </c>
      <c r="G32" s="16">
        <v>726</v>
      </c>
      <c r="H32" s="16">
        <f>H28+H31</f>
        <v>1275</v>
      </c>
      <c r="I32" s="16">
        <f>I28+I31</f>
        <v>838.54</v>
      </c>
      <c r="J32" s="16">
        <f>J28+J31</f>
        <v>209712.44</v>
      </c>
    </row>
    <row r="33" ht="13.5" thickTop="1"/>
    <row r="34" spans="4:10" ht="12.75">
      <c r="D34" s="12"/>
      <c r="E34" s="12"/>
      <c r="F34" s="12"/>
      <c r="G34" s="12"/>
      <c r="H34" s="12"/>
      <c r="I34" s="12"/>
      <c r="J34" s="12"/>
    </row>
    <row r="35" spans="4:10" ht="12.75">
      <c r="D35" s="12"/>
      <c r="E35" s="12"/>
      <c r="F35" s="12"/>
      <c r="G35" s="12"/>
      <c r="H35" s="12"/>
      <c r="I35" s="12"/>
      <c r="J35" s="12"/>
    </row>
    <row r="36" spans="4:10" ht="12.75">
      <c r="D36" s="12"/>
      <c r="E36" s="12"/>
      <c r="F36" s="12"/>
      <c r="G36" s="12"/>
      <c r="H36" s="12"/>
      <c r="I36" s="12"/>
      <c r="J36" s="12"/>
    </row>
  </sheetData>
  <mergeCells count="1">
    <mergeCell ref="E1:H1"/>
  </mergeCells>
  <printOptions/>
  <pageMargins left="0.75" right="0.75" top="1" bottom="1" header="0.25" footer="0.5"/>
  <pageSetup horizontalDpi="600" verticalDpi="600" orientation="landscape" scale="70"/>
  <headerFooter alignWithMargins="0">
    <oddHeader>&amp;L&amp;"Arial,Bold"&amp;8 8:55 AM
 10/23/09
 Accrual Basis&amp;C&amp;"Arial,Bold"&amp;12 McLean Rotary Club Foundation
&amp;14 Profit &amp;&amp; Loss
&amp;10 July through September 30 2010</oddHeader>
    <oddFooter>&amp;CRestricted for Management Use Only
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Frank &amp; Company, p.c.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Mudd</dc:creator>
  <cp:keywords/>
  <dc:description/>
  <cp:lastModifiedBy>Jan Auerbach</cp:lastModifiedBy>
  <cp:lastPrinted>2010-10-18T17:14:43Z</cp:lastPrinted>
  <dcterms:created xsi:type="dcterms:W3CDTF">2009-10-23T12:48:21Z</dcterms:created>
  <dcterms:modified xsi:type="dcterms:W3CDTF">2010-12-16T20:33:48Z</dcterms:modified>
  <cp:category/>
  <cp:version/>
  <cp:contentType/>
  <cp:contentStatus/>
</cp:coreProperties>
</file>