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tary\"/>
    </mc:Choice>
  </mc:AlternateContent>
  <bookViews>
    <workbookView xWindow="0" yWindow="0" windowWidth="19200" windowHeight="7060"/>
  </bookViews>
  <sheets>
    <sheet name="2018-19 Projects" sheetId="15" r:id="rId1"/>
    <sheet name="2017-18 Projects " sheetId="13" r:id="rId2"/>
    <sheet name="2017-18 Tracking" sheetId="14" r:id="rId3"/>
    <sheet name="2016-17 Projects" sheetId="11" r:id="rId4"/>
    <sheet name="2016-17 Tracking" sheetId="12" r:id="rId5"/>
    <sheet name="2015-16 Projects" sheetId="8" r:id="rId6"/>
    <sheet name="2015-16 Tracking " sheetId="9" r:id="rId7"/>
    <sheet name="2015-16 Goals" sheetId="10" r:id="rId8"/>
    <sheet name="2014-15 Projects" sheetId="7" r:id="rId9"/>
    <sheet name="2014-15 Tracking" sheetId="2" r:id="rId10"/>
    <sheet name="2013-14 Projects" sheetId="1" r:id="rId11"/>
  </sheets>
  <definedNames>
    <definedName name="_xlnm.Print_Area" localSheetId="9">'2014-15 Tracking'!$A$1:$Y$96</definedName>
    <definedName name="_xlnm.Print_Area" localSheetId="6">'2015-16 Tracking '!$A$1:$U$97</definedName>
    <definedName name="_xlnm.Print_Area" localSheetId="3">'2016-17 Projects'!$A$1:$L$22</definedName>
    <definedName name="_xlnm.Print_Area" localSheetId="4">'2016-17 Tracking'!$A$1:$V$98</definedName>
    <definedName name="_xlnm.Print_Area" localSheetId="2">'2017-18 Tracking'!$A$1:$Y$104</definedName>
    <definedName name="_xlnm.Print_Titles" localSheetId="10">'2013-14 Projects'!$1:$4</definedName>
    <definedName name="_xlnm.Print_Titles" localSheetId="8">'2014-15 Projects'!$1:$4</definedName>
    <definedName name="_xlnm.Print_Titles" localSheetId="9">'2014-15 Tracking'!$3:$4</definedName>
    <definedName name="_xlnm.Print_Titles" localSheetId="5">'2015-16 Projects'!$1:$4</definedName>
    <definedName name="_xlnm.Print_Titles" localSheetId="6">'2015-16 Tracking '!$3:$4</definedName>
    <definedName name="_xlnm.Print_Titles" localSheetId="1">'2017-18 Projects '!$1:$4</definedName>
    <definedName name="_xlnm.Print_Titles" localSheetId="2">'2017-18 Tracking'!$3:$4</definedName>
  </definedNames>
  <calcPr calcId="162913"/>
</workbook>
</file>

<file path=xl/calcChain.xml><?xml version="1.0" encoding="utf-8"?>
<calcChain xmlns="http://schemas.openxmlformats.org/spreadsheetml/2006/main">
  <c r="J32" i="15" l="1"/>
  <c r="K32" i="15"/>
  <c r="K13" i="13" l="1"/>
  <c r="O102" i="14"/>
  <c r="N102" i="14"/>
  <c r="M102" i="14"/>
  <c r="L102" i="14"/>
  <c r="W100" i="14"/>
  <c r="W99" i="14"/>
  <c r="W98" i="14"/>
  <c r="W97" i="14"/>
  <c r="W96" i="14"/>
  <c r="W95" i="14"/>
  <c r="W94" i="14"/>
  <c r="W93" i="14"/>
  <c r="W92" i="14"/>
  <c r="W91" i="14"/>
  <c r="W90" i="14"/>
  <c r="W89" i="14"/>
  <c r="W88" i="14"/>
  <c r="W87" i="14"/>
  <c r="W86" i="14"/>
  <c r="W85" i="14"/>
  <c r="W84" i="14"/>
  <c r="W83" i="14"/>
  <c r="W82" i="14"/>
  <c r="W81" i="14"/>
  <c r="W80" i="14"/>
  <c r="W79" i="14"/>
  <c r="W78" i="14"/>
  <c r="W77" i="14"/>
  <c r="W76" i="14"/>
  <c r="W75" i="14"/>
  <c r="W74" i="14"/>
  <c r="W73" i="14"/>
  <c r="W72" i="14"/>
  <c r="W71" i="14"/>
  <c r="W70" i="14"/>
  <c r="W69" i="14"/>
  <c r="W68" i="14"/>
  <c r="W67" i="14"/>
  <c r="W66" i="14"/>
  <c r="W65" i="14"/>
  <c r="W64" i="14"/>
  <c r="W63" i="14"/>
  <c r="W62" i="14"/>
  <c r="W61" i="14"/>
  <c r="W60" i="14"/>
  <c r="W59" i="14"/>
  <c r="W58" i="14"/>
  <c r="W57" i="14"/>
  <c r="W56" i="14"/>
  <c r="W55" i="14"/>
  <c r="W54" i="14"/>
  <c r="W53" i="14"/>
  <c r="W52" i="14"/>
  <c r="W51" i="14"/>
  <c r="W50" i="14"/>
  <c r="W49" i="14"/>
  <c r="W48" i="14"/>
  <c r="W47" i="14"/>
  <c r="W46" i="14"/>
  <c r="W45" i="14"/>
  <c r="W44" i="14"/>
  <c r="W43" i="14"/>
  <c r="W42" i="14"/>
  <c r="W41" i="14"/>
  <c r="W40" i="14"/>
  <c r="W39" i="14"/>
  <c r="W38" i="14"/>
  <c r="W37" i="14"/>
  <c r="W36" i="14"/>
  <c r="W35" i="14"/>
  <c r="W34" i="14"/>
  <c r="W33" i="14"/>
  <c r="W32" i="14"/>
  <c r="W31" i="14"/>
  <c r="W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9" i="14"/>
  <c r="W8" i="14"/>
  <c r="W7" i="14"/>
  <c r="W6" i="14"/>
  <c r="V100" i="14"/>
  <c r="V99" i="14"/>
  <c r="V98" i="14"/>
  <c r="V97" i="14"/>
  <c r="V96" i="14"/>
  <c r="V95" i="14"/>
  <c r="V94" i="14"/>
  <c r="V93" i="14"/>
  <c r="V92" i="14"/>
  <c r="V91" i="14"/>
  <c r="V90" i="14"/>
  <c r="V89" i="14"/>
  <c r="V88" i="14"/>
  <c r="V87" i="14"/>
  <c r="V86" i="14"/>
  <c r="V85" i="14"/>
  <c r="V84" i="14"/>
  <c r="V83" i="14"/>
  <c r="V82" i="14"/>
  <c r="V81" i="14"/>
  <c r="V80" i="14"/>
  <c r="V79" i="14"/>
  <c r="V78" i="14"/>
  <c r="V77" i="14"/>
  <c r="V76" i="14"/>
  <c r="V75" i="14"/>
  <c r="V74" i="14"/>
  <c r="V73" i="14"/>
  <c r="V72" i="14"/>
  <c r="V71" i="14"/>
  <c r="V70" i="14"/>
  <c r="V69" i="14"/>
  <c r="V68" i="14"/>
  <c r="V67" i="14"/>
  <c r="V66" i="14"/>
  <c r="V65" i="14"/>
  <c r="V64" i="14"/>
  <c r="V63" i="14"/>
  <c r="V62" i="14"/>
  <c r="V61" i="14"/>
  <c r="V60" i="14"/>
  <c r="V59" i="14"/>
  <c r="V58" i="14"/>
  <c r="V57" i="14"/>
  <c r="V56" i="14"/>
  <c r="V55" i="14"/>
  <c r="V54" i="14"/>
  <c r="V53" i="14"/>
  <c r="V52" i="14"/>
  <c r="V51" i="14"/>
  <c r="V50" i="14"/>
  <c r="V49" i="14"/>
  <c r="V48" i="14"/>
  <c r="V47" i="14"/>
  <c r="V46" i="14"/>
  <c r="V45" i="14"/>
  <c r="V44" i="14"/>
  <c r="V43" i="14"/>
  <c r="V42" i="14"/>
  <c r="V41" i="14"/>
  <c r="V40" i="14"/>
  <c r="V39" i="14"/>
  <c r="V38" i="14"/>
  <c r="V37" i="14"/>
  <c r="V36" i="14"/>
  <c r="V35" i="14"/>
  <c r="V34" i="14"/>
  <c r="V33" i="14"/>
  <c r="V32" i="14"/>
  <c r="V31" i="14"/>
  <c r="V30" i="14"/>
  <c r="V29" i="14"/>
  <c r="V28" i="14"/>
  <c r="V27" i="14"/>
  <c r="V26" i="14"/>
  <c r="V25" i="14"/>
  <c r="V24" i="14"/>
  <c r="V23" i="14"/>
  <c r="V22" i="14"/>
  <c r="V21" i="14"/>
  <c r="V20" i="14"/>
  <c r="V19" i="14"/>
  <c r="V18" i="14"/>
  <c r="V17" i="14"/>
  <c r="V16" i="14"/>
  <c r="V14" i="14"/>
  <c r="V13" i="14"/>
  <c r="V12" i="14"/>
  <c r="V11" i="14"/>
  <c r="V10" i="14"/>
  <c r="V9" i="14"/>
  <c r="V8" i="14"/>
  <c r="V7" i="14"/>
  <c r="V6" i="14"/>
  <c r="V5" i="14"/>
  <c r="T102" i="14"/>
  <c r="S102" i="14"/>
  <c r="R102" i="14"/>
  <c r="Q102" i="14"/>
  <c r="P102" i="14"/>
  <c r="K102" i="14"/>
  <c r="J102" i="14"/>
  <c r="I102" i="14"/>
  <c r="H102" i="14"/>
  <c r="G102" i="14"/>
  <c r="F102" i="14"/>
  <c r="E102" i="14"/>
  <c r="D102" i="14"/>
  <c r="C102" i="14"/>
  <c r="B104" i="14"/>
  <c r="Y103" i="14"/>
  <c r="V103" i="14"/>
  <c r="V15" i="14"/>
  <c r="W5" i="14"/>
  <c r="A24" i="13"/>
  <c r="B27" i="13" l="1"/>
  <c r="Y104" i="14"/>
  <c r="V104" i="14"/>
  <c r="W104" i="14" s="1"/>
  <c r="B26" i="13" s="1"/>
  <c r="W102" i="14"/>
  <c r="B28" i="13" s="1"/>
  <c r="W105" i="14"/>
  <c r="V105" i="14"/>
  <c r="B22" i="11"/>
  <c r="B19" i="11"/>
  <c r="V106" i="14" l="1"/>
  <c r="W106" i="14"/>
  <c r="A33" i="8"/>
  <c r="K18" i="8"/>
  <c r="S85" i="9"/>
  <c r="R85" i="9"/>
  <c r="S60" i="9"/>
  <c r="R60" i="9"/>
  <c r="S43" i="9"/>
  <c r="R43" i="9"/>
  <c r="S22" i="9"/>
  <c r="R22" i="9"/>
  <c r="R16" i="9"/>
  <c r="S7" i="9"/>
  <c r="R7" i="9"/>
  <c r="S68" i="9"/>
  <c r="R68" i="9"/>
  <c r="S51" i="9"/>
  <c r="R51" i="9"/>
  <c r="K25" i="8" l="1"/>
  <c r="O95" i="9" l="1"/>
  <c r="K32" i="8" s="1"/>
  <c r="N95" i="9"/>
  <c r="K27" i="8" s="1"/>
  <c r="M95" i="9"/>
  <c r="L95" i="9"/>
  <c r="K23" i="8" s="1"/>
  <c r="K95" i="9"/>
  <c r="K21" i="8" s="1"/>
  <c r="J95" i="9"/>
  <c r="I95" i="9"/>
  <c r="H95" i="9"/>
  <c r="K14" i="8" s="1"/>
  <c r="G95" i="9"/>
  <c r="K16" i="8" s="1"/>
  <c r="F95" i="9"/>
  <c r="K10" i="8" s="1"/>
  <c r="E95" i="9"/>
  <c r="K9" i="8" s="1"/>
  <c r="D95" i="9"/>
  <c r="K7" i="8" s="1"/>
  <c r="C95" i="9"/>
  <c r="K5" i="8" s="1"/>
  <c r="B97" i="9" l="1"/>
  <c r="U96" i="9"/>
  <c r="R96" i="9"/>
  <c r="S93" i="9"/>
  <c r="R93" i="9"/>
  <c r="S92" i="9"/>
  <c r="R92" i="9"/>
  <c r="S91" i="9"/>
  <c r="R91" i="9"/>
  <c r="S90" i="9"/>
  <c r="R90" i="9"/>
  <c r="S89" i="9"/>
  <c r="R89" i="9"/>
  <c r="S88" i="9"/>
  <c r="R88" i="9"/>
  <c r="S79" i="9"/>
  <c r="R79" i="9"/>
  <c r="S87" i="9"/>
  <c r="R87" i="9"/>
  <c r="S86" i="9"/>
  <c r="R86" i="9"/>
  <c r="S84" i="9"/>
  <c r="R84" i="9"/>
  <c r="S83" i="9"/>
  <c r="R83" i="9"/>
  <c r="S82" i="9"/>
  <c r="R82" i="9"/>
  <c r="S81" i="9"/>
  <c r="R81" i="9"/>
  <c r="S80" i="9"/>
  <c r="R80" i="9"/>
  <c r="S78" i="9"/>
  <c r="R78" i="9"/>
  <c r="S77" i="9"/>
  <c r="R77" i="9"/>
  <c r="S76" i="9"/>
  <c r="R76" i="9"/>
  <c r="S75" i="9"/>
  <c r="R75" i="9"/>
  <c r="S74" i="9"/>
  <c r="R74" i="9"/>
  <c r="S73" i="9"/>
  <c r="R73" i="9"/>
  <c r="S72" i="9"/>
  <c r="R72" i="9"/>
  <c r="S71" i="9"/>
  <c r="S70" i="9"/>
  <c r="R70" i="9"/>
  <c r="S69" i="9"/>
  <c r="R69" i="9"/>
  <c r="S67" i="9"/>
  <c r="S66" i="9"/>
  <c r="R66" i="9"/>
  <c r="S65" i="9"/>
  <c r="S64" i="9"/>
  <c r="S63" i="9"/>
  <c r="R63" i="9"/>
  <c r="S62" i="9"/>
  <c r="R62" i="9"/>
  <c r="S61" i="9"/>
  <c r="R61" i="9"/>
  <c r="S59" i="9"/>
  <c r="R59" i="9"/>
  <c r="S58" i="9"/>
  <c r="S57" i="9"/>
  <c r="R57" i="9"/>
  <c r="S56" i="9"/>
  <c r="R56" i="9"/>
  <c r="S55" i="9"/>
  <c r="R55" i="9"/>
  <c r="S54" i="9"/>
  <c r="R54" i="9"/>
  <c r="S53" i="9"/>
  <c r="S52" i="9"/>
  <c r="R52" i="9"/>
  <c r="S50" i="9"/>
  <c r="R50" i="9"/>
  <c r="S49" i="9"/>
  <c r="R49" i="9"/>
  <c r="S48" i="9"/>
  <c r="R48" i="9"/>
  <c r="S47" i="9"/>
  <c r="S46" i="9"/>
  <c r="R46" i="9"/>
  <c r="S45" i="9"/>
  <c r="R45" i="9"/>
  <c r="S44" i="9"/>
  <c r="R44" i="9"/>
  <c r="S42" i="9"/>
  <c r="R42" i="9"/>
  <c r="S41" i="9"/>
  <c r="R41" i="9"/>
  <c r="S40" i="9"/>
  <c r="S39" i="9"/>
  <c r="R39" i="9"/>
  <c r="S38" i="9"/>
  <c r="R38" i="9"/>
  <c r="S37" i="9"/>
  <c r="S36" i="9"/>
  <c r="R36" i="9"/>
  <c r="S35" i="9"/>
  <c r="R35" i="9"/>
  <c r="S34" i="9"/>
  <c r="R34" i="9"/>
  <c r="S33" i="9"/>
  <c r="R33" i="9"/>
  <c r="S32" i="9"/>
  <c r="R32" i="9"/>
  <c r="S31" i="9"/>
  <c r="R31" i="9"/>
  <c r="S30" i="9"/>
  <c r="R30" i="9"/>
  <c r="S29" i="9"/>
  <c r="R29" i="9"/>
  <c r="S28" i="9"/>
  <c r="R28" i="9"/>
  <c r="S27" i="9"/>
  <c r="R27" i="9"/>
  <c r="S26" i="9"/>
  <c r="R26" i="9"/>
  <c r="S25" i="9"/>
  <c r="R25" i="9"/>
  <c r="S24" i="9"/>
  <c r="R24" i="9"/>
  <c r="S23" i="9"/>
  <c r="R23" i="9"/>
  <c r="S21" i="9"/>
  <c r="R21" i="9"/>
  <c r="S20" i="9"/>
  <c r="R20" i="9"/>
  <c r="S19" i="9"/>
  <c r="R19" i="9"/>
  <c r="S18" i="9"/>
  <c r="R18" i="9"/>
  <c r="S17" i="9"/>
  <c r="R17" i="9"/>
  <c r="S16" i="9"/>
  <c r="S15" i="9"/>
  <c r="R15" i="9"/>
  <c r="S14" i="9"/>
  <c r="R14" i="9"/>
  <c r="S13" i="9"/>
  <c r="R13" i="9"/>
  <c r="S12" i="9"/>
  <c r="R12" i="9"/>
  <c r="S11" i="9"/>
  <c r="R11" i="9"/>
  <c r="S10" i="9"/>
  <c r="R10" i="9"/>
  <c r="S9" i="9"/>
  <c r="R9" i="9"/>
  <c r="S8" i="9"/>
  <c r="S6" i="9"/>
  <c r="S5" i="9"/>
  <c r="R5" i="9"/>
  <c r="R98" i="9" l="1"/>
  <c r="S98" i="9"/>
  <c r="S95" i="9"/>
  <c r="B37" i="8" s="1"/>
  <c r="B36" i="8"/>
  <c r="R97" i="9"/>
  <c r="S97" i="9" s="1"/>
  <c r="B35" i="8" s="1"/>
  <c r="U97" i="9"/>
  <c r="S99" i="9" l="1"/>
  <c r="R99" i="9"/>
  <c r="B39" i="7"/>
  <c r="Q95" i="2" l="1"/>
  <c r="J33" i="7" s="1"/>
  <c r="W66" i="2" l="1"/>
  <c r="V66" i="2"/>
  <c r="V92" i="2" l="1"/>
  <c r="V91" i="2"/>
  <c r="V90" i="2"/>
  <c r="V89" i="2"/>
  <c r="V88" i="2"/>
  <c r="V87" i="2"/>
  <c r="V86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H95" i="2"/>
  <c r="H94" i="2"/>
  <c r="L95" i="2" l="1"/>
  <c r="J23" i="7" s="1"/>
  <c r="I94" i="2" l="1"/>
  <c r="K19" i="7" s="1"/>
  <c r="W81" i="2"/>
  <c r="Y95" i="2"/>
  <c r="J17" i="7" s="1"/>
  <c r="J95" i="2"/>
  <c r="J15" i="7" s="1"/>
  <c r="J94" i="2"/>
  <c r="K15" i="7" s="1"/>
  <c r="W22" i="2" l="1"/>
  <c r="F94" i="2" l="1"/>
  <c r="K11" i="7" s="1"/>
  <c r="W29" i="2"/>
  <c r="G5" i="2" l="1"/>
  <c r="V5" i="2" s="1"/>
  <c r="G85" i="2"/>
  <c r="V85" i="2" s="1"/>
  <c r="G95" i="2" l="1"/>
  <c r="J13" i="7" s="1"/>
  <c r="D95" i="2"/>
  <c r="J7" i="7" s="1"/>
  <c r="C95" i="2" l="1"/>
  <c r="J5" i="7" s="1"/>
  <c r="J26" i="1" l="1"/>
  <c r="K26" i="1"/>
  <c r="T95" i="2" l="1"/>
  <c r="S95" i="2"/>
  <c r="J37" i="7" s="1"/>
  <c r="R95" i="2"/>
  <c r="J35" i="7" s="1"/>
  <c r="P95" i="2"/>
  <c r="J31" i="7" s="1"/>
  <c r="O95" i="2"/>
  <c r="J29" i="7" s="1"/>
  <c r="N95" i="2"/>
  <c r="J27" i="7" s="1"/>
  <c r="M95" i="2"/>
  <c r="J25" i="7" s="1"/>
  <c r="K95" i="2"/>
  <c r="J21" i="7" s="1"/>
  <c r="I95" i="2"/>
  <c r="J19" i="7" s="1"/>
  <c r="F95" i="2"/>
  <c r="J11" i="7" s="1"/>
  <c r="E95" i="2"/>
  <c r="J9" i="7" s="1"/>
  <c r="W17" i="2" l="1"/>
  <c r="W78" i="2" l="1"/>
  <c r="S94" i="2" l="1"/>
  <c r="K37" i="7" s="1"/>
  <c r="R94" i="2"/>
  <c r="K35" i="7" s="1"/>
  <c r="W79" i="2" l="1"/>
  <c r="W21" i="2"/>
  <c r="W18" i="2"/>
  <c r="Q94" i="2"/>
  <c r="K33" i="7" s="1"/>
  <c r="T94" i="2"/>
  <c r="P94" i="2" l="1"/>
  <c r="K31" i="7" s="1"/>
  <c r="O94" i="2" l="1"/>
  <c r="K29" i="7" s="1"/>
  <c r="N94" i="2" l="1"/>
  <c r="K27" i="7" s="1"/>
  <c r="M94" i="2" l="1"/>
  <c r="K25" i="7" s="1"/>
  <c r="K94" i="2"/>
  <c r="K21" i="7" s="1"/>
  <c r="W35" i="2"/>
  <c r="L94" i="2"/>
  <c r="K23" i="7" s="1"/>
  <c r="W26" i="2"/>
  <c r="W25" i="2"/>
  <c r="W24" i="2"/>
  <c r="W23" i="2"/>
  <c r="W31" i="2"/>
  <c r="W19" i="2" l="1"/>
  <c r="Y94" i="2" l="1"/>
  <c r="W27" i="2" l="1"/>
  <c r="G94" i="2" l="1"/>
  <c r="K13" i="7" s="1"/>
  <c r="E94" i="2" l="1"/>
  <c r="K9" i="7" s="1"/>
  <c r="B96" i="2" l="1"/>
  <c r="Y96" i="2" s="1"/>
  <c r="V96" i="2" l="1"/>
  <c r="W96" i="2" s="1"/>
  <c r="B40" i="7" s="1"/>
  <c r="W86" i="2"/>
  <c r="D94" i="2"/>
  <c r="K7" i="7" s="1"/>
  <c r="W92" i="2"/>
  <c r="W91" i="2"/>
  <c r="W90" i="2"/>
  <c r="W89" i="2"/>
  <c r="W88" i="2"/>
  <c r="W87" i="2"/>
  <c r="W85" i="2"/>
  <c r="W84" i="2"/>
  <c r="W83" i="2"/>
  <c r="W82" i="2"/>
  <c r="W80" i="2"/>
  <c r="W77" i="2"/>
  <c r="W76" i="2"/>
  <c r="W75" i="2"/>
  <c r="W74" i="2"/>
  <c r="W73" i="2"/>
  <c r="W72" i="2"/>
  <c r="W71" i="2"/>
  <c r="W70" i="2"/>
  <c r="W69" i="2"/>
  <c r="W68" i="2"/>
  <c r="W67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4" i="2"/>
  <c r="W33" i="2"/>
  <c r="W32" i="2"/>
  <c r="W30" i="2"/>
  <c r="W28" i="2"/>
  <c r="W20" i="2"/>
  <c r="W16" i="2"/>
  <c r="W15" i="2"/>
  <c r="W14" i="2"/>
  <c r="W13" i="2"/>
  <c r="W12" i="2"/>
  <c r="W11" i="2"/>
  <c r="W10" i="2"/>
  <c r="W9" i="2"/>
  <c r="W8" i="2"/>
  <c r="W7" i="2"/>
  <c r="W6" i="2"/>
  <c r="W5" i="2"/>
  <c r="W97" i="2" l="1"/>
  <c r="W98" i="2" s="1"/>
  <c r="V97" i="2"/>
  <c r="V98" i="2" s="1"/>
  <c r="W94" i="2"/>
  <c r="B42" i="7" s="1"/>
  <c r="V95" i="2"/>
  <c r="B41" i="7" s="1"/>
  <c r="C94" i="2"/>
  <c r="K5" i="7" s="1"/>
</calcChain>
</file>

<file path=xl/comments1.xml><?xml version="1.0" encoding="utf-8"?>
<comments xmlns="http://schemas.openxmlformats.org/spreadsheetml/2006/main">
  <authors>
    <author>Daphne Walker</author>
  </authors>
  <commentList>
    <comment ref="E46" authorId="0" shapeId="0">
      <text>
        <r>
          <rPr>
            <b/>
            <sz val="9"/>
            <color indexed="81"/>
            <rFont val="Tahoma"/>
            <family val="2"/>
          </rPr>
          <t>Daphne Walker:</t>
        </r>
        <r>
          <rPr>
            <sz val="9"/>
            <color indexed="81"/>
            <rFont val="Tahoma"/>
            <family val="2"/>
          </rPr>
          <t xml:space="preserve">
Saturday &amp; Sunday
</t>
        </r>
      </text>
    </comment>
  </commentList>
</comments>
</file>

<file path=xl/comments2.xml><?xml version="1.0" encoding="utf-8"?>
<comments xmlns="http://schemas.openxmlformats.org/spreadsheetml/2006/main">
  <authors>
    <author>Daphne Walker</author>
    <author>Thomas Wood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>Daphne Walker:</t>
        </r>
        <r>
          <rPr>
            <sz val="9"/>
            <color indexed="81"/>
            <rFont val="Tahoma"/>
            <family val="2"/>
          </rPr>
          <t xml:space="preserve">
Mike &amp; Wife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Daphne Walker:</t>
        </r>
        <r>
          <rPr>
            <sz val="9"/>
            <color indexed="81"/>
            <rFont val="Tahoma"/>
            <family val="2"/>
          </rPr>
          <t xml:space="preserve">
John plus Son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Daphne Walker:</t>
        </r>
        <r>
          <rPr>
            <sz val="9"/>
            <color indexed="81"/>
            <rFont val="Tahoma"/>
            <family val="2"/>
          </rPr>
          <t xml:space="preserve">
Bob donated $25 to Bright Beginnings
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>Daphne Walker:</t>
        </r>
        <r>
          <rPr>
            <sz val="9"/>
            <color indexed="81"/>
            <rFont val="Tahoma"/>
            <family val="2"/>
          </rPr>
          <t xml:space="preserve">
Saturday &amp; Sunday
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</rPr>
          <t>Daphne Walker:</t>
        </r>
        <r>
          <rPr>
            <sz val="9"/>
            <color indexed="81"/>
            <rFont val="Tahoma"/>
            <family val="2"/>
          </rPr>
          <t xml:space="preserve">
Andrew's wife &amp; daughter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Daphne Walker:</t>
        </r>
        <r>
          <rPr>
            <sz val="9"/>
            <color indexed="81"/>
            <rFont val="Tahoma"/>
            <family val="2"/>
          </rPr>
          <t xml:space="preserve">
Saturday &amp; Sunday
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Daphne Walker:</t>
        </r>
        <r>
          <rPr>
            <sz val="9"/>
            <color indexed="81"/>
            <rFont val="Tahoma"/>
            <family val="2"/>
          </rPr>
          <t xml:space="preserve">
Daphne &amp; Friend
Saturday &amp; Sunday
</t>
        </r>
      </text>
    </comment>
    <comment ref="K79" authorId="1" shapeId="0">
      <text>
        <r>
          <rPr>
            <b/>
            <sz val="9"/>
            <color indexed="81"/>
            <rFont val="Tahoma"/>
            <family val="2"/>
          </rPr>
          <t>Thomas Wood:</t>
        </r>
        <r>
          <rPr>
            <sz val="9"/>
            <color indexed="81"/>
            <rFont val="Tahoma"/>
            <family val="2"/>
          </rPr>
          <t xml:space="preserve">
Daphne + Sydney + friend Abby</t>
        </r>
      </text>
    </comment>
  </commentList>
</comments>
</file>

<file path=xl/comments3.xml><?xml version="1.0" encoding="utf-8"?>
<comments xmlns="http://schemas.openxmlformats.org/spreadsheetml/2006/main">
  <authors>
    <author>Thomas Wood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Thomas Wood:</t>
        </r>
        <r>
          <rPr>
            <sz val="9"/>
            <color indexed="81"/>
            <rFont val="Tahoma"/>
            <family val="2"/>
          </rPr>
          <t xml:space="preserve">
Clayton, Lisa and Turner Allen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+ friend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Thomas Wood:</t>
        </r>
        <r>
          <rPr>
            <sz val="9"/>
            <color indexed="81"/>
            <rFont val="Tahoma"/>
            <family val="2"/>
          </rPr>
          <t xml:space="preserve">
Tom &amp; Ann Kirkup</t>
        </r>
      </text>
    </comment>
    <comment ref="L49" authorId="0" shapeId="0">
      <text>
        <r>
          <rPr>
            <b/>
            <sz val="9"/>
            <color indexed="81"/>
            <rFont val="Tahoma"/>
            <family val="2"/>
          </rPr>
          <t>Thomas Wood:</t>
        </r>
        <r>
          <rPr>
            <sz val="9"/>
            <color indexed="81"/>
            <rFont val="Tahoma"/>
            <family val="2"/>
          </rPr>
          <t xml:space="preserve">
Brenda in lieu of David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>Thomas Wood:</t>
        </r>
        <r>
          <rPr>
            <sz val="9"/>
            <color indexed="81"/>
            <rFont val="Tahoma"/>
            <family val="2"/>
          </rPr>
          <t xml:space="preserve">
Ken + Chris Perry</t>
        </r>
      </text>
    </comment>
    <comment ref="L74" authorId="0" shapeId="0">
      <text>
        <r>
          <rPr>
            <b/>
            <sz val="9"/>
            <color indexed="81"/>
            <rFont val="Tahoma"/>
            <family val="2"/>
          </rPr>
          <t>Thomas Wood:</t>
        </r>
        <r>
          <rPr>
            <sz val="9"/>
            <color indexed="81"/>
            <rFont val="Tahoma"/>
            <family val="2"/>
          </rPr>
          <t xml:space="preserve">
+ Emma</t>
        </r>
      </text>
    </comment>
    <comment ref="L83" authorId="0" shapeId="0">
      <text>
        <r>
          <rPr>
            <b/>
            <sz val="9"/>
            <color indexed="81"/>
            <rFont val="Tahoma"/>
            <family val="2"/>
          </rPr>
          <t>Thomas Wood:</t>
        </r>
        <r>
          <rPr>
            <sz val="9"/>
            <color indexed="81"/>
            <rFont val="Tahoma"/>
            <family val="2"/>
          </rPr>
          <t xml:space="preserve">
+ Stella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</rPr>
          <t>Thomas Wood:</t>
        </r>
        <r>
          <rPr>
            <sz val="9"/>
            <color indexed="81"/>
            <rFont val="Tahoma"/>
            <family val="2"/>
          </rPr>
          <t xml:space="preserve">
John + Sharon
</t>
        </r>
      </text>
    </comment>
    <comment ref="L85" authorId="0" shapeId="0">
      <text>
        <r>
          <rPr>
            <b/>
            <sz val="9"/>
            <color indexed="81"/>
            <rFont val="Tahoma"/>
            <family val="2"/>
          </rPr>
          <t>Thomas Wood:</t>
        </r>
        <r>
          <rPr>
            <sz val="9"/>
            <color indexed="81"/>
            <rFont val="Tahoma"/>
            <family val="2"/>
          </rPr>
          <t xml:space="preserve">
+ Sharon, Mom, Dad, cousin, aunt</t>
        </r>
      </text>
    </comment>
    <comment ref="Q86" authorId="0" shapeId="0">
      <text>
        <r>
          <rPr>
            <b/>
            <sz val="9"/>
            <color indexed="81"/>
            <rFont val="Tahoma"/>
            <family val="2"/>
          </rPr>
          <t>Thomas Wood:</t>
        </r>
        <r>
          <rPr>
            <sz val="9"/>
            <color indexed="81"/>
            <rFont val="Tahoma"/>
            <family val="2"/>
          </rPr>
          <t xml:space="preserve">
Daphne + Sydney + friend Abby</t>
        </r>
      </text>
    </comment>
    <comment ref="L92" authorId="0" shapeId="0">
      <text>
        <r>
          <rPr>
            <b/>
            <sz val="9"/>
            <color indexed="81"/>
            <rFont val="Tahoma"/>
            <family val="2"/>
          </rPr>
          <t>Thomas Wood:</t>
        </r>
        <r>
          <rPr>
            <sz val="9"/>
            <color indexed="81"/>
            <rFont val="Tahoma"/>
            <family val="2"/>
          </rPr>
          <t xml:space="preserve">
+ Lorna</t>
        </r>
      </text>
    </comment>
  </commentList>
</comments>
</file>

<file path=xl/sharedStrings.xml><?xml version="1.0" encoding="utf-8"?>
<sst xmlns="http://schemas.openxmlformats.org/spreadsheetml/2006/main" count="1728" uniqueCount="550">
  <si>
    <t>Date</t>
  </si>
  <si>
    <t>Description</t>
  </si>
  <si>
    <t>Coordinator</t>
  </si>
  <si>
    <t>Time</t>
  </si>
  <si>
    <t>Name</t>
  </si>
  <si>
    <t>Email</t>
  </si>
  <si>
    <t>Phone</t>
  </si>
  <si>
    <t>Volunteers</t>
  </si>
  <si>
    <t>Target #</t>
  </si>
  <si>
    <t>Actual #</t>
  </si>
  <si>
    <t>Timing</t>
  </si>
  <si>
    <t>Day</t>
  </si>
  <si>
    <t>Thursday</t>
  </si>
  <si>
    <t>Total Hours</t>
  </si>
  <si>
    <t>FeedMore Community Kitchen</t>
  </si>
  <si>
    <t>1:00 pm - 4:00 pm</t>
  </si>
  <si>
    <t>Saturday</t>
  </si>
  <si>
    <t>Matt Raggi</t>
  </si>
  <si>
    <t>matt.raggi@thalhimer.com</t>
  </si>
  <si>
    <t>344-7156</t>
  </si>
  <si>
    <t>7-10</t>
  </si>
  <si>
    <t>YMCA Bright Beginnings</t>
  </si>
  <si>
    <t>Daphne Walker</t>
  </si>
  <si>
    <t>dwalker@jatoday.org</t>
  </si>
  <si>
    <t>217-8850 x201</t>
  </si>
  <si>
    <t>Mac Hines</t>
  </si>
  <si>
    <t>387-4141</t>
  </si>
  <si>
    <t>11:30 am - 3:30 pm</t>
  </si>
  <si>
    <t>Richmond Folk Festival - Beer Sales - Community Foundation Stage</t>
  </si>
  <si>
    <t>Varies</t>
  </si>
  <si>
    <t>Tom Kirkup</t>
  </si>
  <si>
    <t>tjkirkup@cs.com</t>
  </si>
  <si>
    <t>467-1431</t>
  </si>
  <si>
    <t>Junior Achievement - Crestview - five 45 minute weekly sessions</t>
  </si>
  <si>
    <t>Dec 6-7</t>
  </si>
  <si>
    <t>Friday-Saturday</t>
  </si>
  <si>
    <t>Lee Weisiger</t>
  </si>
  <si>
    <t>All</t>
  </si>
  <si>
    <t>lee@Titanhr.com</t>
  </si>
  <si>
    <t>741-2328</t>
  </si>
  <si>
    <t>Jul 18</t>
  </si>
  <si>
    <t>Aug 8</t>
  </si>
  <si>
    <t>Oct 12</t>
  </si>
  <si>
    <t>2013-14 Scheduled West Richmond Rotary Local Service Projects</t>
  </si>
  <si>
    <t>10 - 15</t>
  </si>
  <si>
    <t>10 - 12</t>
  </si>
  <si>
    <t>TBD</t>
  </si>
  <si>
    <t>Cost</t>
  </si>
  <si>
    <t>N/A</t>
  </si>
  <si>
    <t>Judy Kelley</t>
  </si>
  <si>
    <t>Richard McNeil</t>
  </si>
  <si>
    <t>Active</t>
  </si>
  <si>
    <t>Bandazian, Raffi</t>
  </si>
  <si>
    <t>Baril, Stephen E.</t>
  </si>
  <si>
    <t>Bartholomew, William Rust</t>
  </si>
  <si>
    <t>Beale, Richard L. T.</t>
  </si>
  <si>
    <t>Bencks, Russell B.</t>
  </si>
  <si>
    <t>Cardounel, Humberto Jr.</t>
  </si>
  <si>
    <t>Christian, Malcolm M. Jr.</t>
  </si>
  <si>
    <t>Cloud, Kenneth G. III</t>
  </si>
  <si>
    <t>Cocke, Richard</t>
  </si>
  <si>
    <t>Active-R85</t>
  </si>
  <si>
    <t>Collier, Boyd F.</t>
  </si>
  <si>
    <t>Coor, John G.</t>
  </si>
  <si>
    <t>Dunnavant, Lloyd Coleman</t>
  </si>
  <si>
    <t>Honorary</t>
  </si>
  <si>
    <t>Haglund, M. Hunter</t>
  </si>
  <si>
    <t>Hines, Malcolm H.</t>
  </si>
  <si>
    <t>Hutter, George C.</t>
  </si>
  <si>
    <t>Jacobs, Robert L.</t>
  </si>
  <si>
    <t>Johann, William H. III</t>
  </si>
  <si>
    <t>Johnson, Neville C. Jr.</t>
  </si>
  <si>
    <t>Jones, William C.</t>
  </si>
  <si>
    <t>Joyce, Hugh A.</t>
  </si>
  <si>
    <t> Member Name</t>
  </si>
  <si>
    <t> Member Type</t>
  </si>
  <si>
    <t>Kirkup, Thomas J. III</t>
  </si>
  <si>
    <t>Kokorelis, George J.</t>
  </si>
  <si>
    <t>Konerding, Hazle Smith M.D.</t>
  </si>
  <si>
    <t>Koontz, Warren W. Jr.</t>
  </si>
  <si>
    <t>Lane, Edward A.</t>
  </si>
  <si>
    <t>Lawson, Lewis</t>
  </si>
  <si>
    <t>Linhart, J. Theodore</t>
  </si>
  <si>
    <t>Linhart, Mary Louise</t>
  </si>
  <si>
    <t>Loving, William D.</t>
  </si>
  <si>
    <t>Lutkenhaus, Gerald G.</t>
  </si>
  <si>
    <t>Marble, Joshua Lowe</t>
  </si>
  <si>
    <t>Mathews, David H.</t>
  </si>
  <si>
    <t>McClung, Aaron Lane</t>
  </si>
  <si>
    <t>McCombs, Laura C</t>
  </si>
  <si>
    <t>McCullough, Brian C.</t>
  </si>
  <si>
    <t>McLeod, Roy G.</t>
  </si>
  <si>
    <t>McMurray, James</t>
  </si>
  <si>
    <t>McNeil, Richard Craig</t>
  </si>
  <si>
    <t>Middleton, Douglas A.</t>
  </si>
  <si>
    <t>Nesheim, Bradford M.</t>
  </si>
  <si>
    <t>O'Bannon, John M. III</t>
  </si>
  <si>
    <t>O'Flaherty, W. Jefferson</t>
  </si>
  <si>
    <t>Perry, Kenneth M</t>
  </si>
  <si>
    <t>Pottschmidt, Michael</t>
  </si>
  <si>
    <t>Quisenberry, G. Robert</t>
  </si>
  <si>
    <t>Raggi, Matthew J.</t>
  </si>
  <si>
    <t>Ransom, Thomas R.</t>
  </si>
  <si>
    <t>Rountree, Andrew B</t>
  </si>
  <si>
    <t>Satterwhite, Barbara</t>
  </si>
  <si>
    <t>Schaaf, Edward Matthew IV</t>
  </si>
  <si>
    <t>Schwartz, Hunter Craig</t>
  </si>
  <si>
    <t>Sherouse, Craig A</t>
  </si>
  <si>
    <t>Slabaugh, Jim</t>
  </si>
  <si>
    <t>Smith, Daniel S</t>
  </si>
  <si>
    <t>Smith, Edmond H.</t>
  </si>
  <si>
    <t>Smith, Michael C.</t>
  </si>
  <si>
    <t>Stinson, John L. Jr.</t>
  </si>
  <si>
    <t>Switz, Donald M. M.D.</t>
  </si>
  <si>
    <t>Temple, Thamer E. III</t>
  </si>
  <si>
    <t>Terry, Charles M Jr</t>
  </si>
  <si>
    <t>Van Der Hyde, Eric</t>
  </si>
  <si>
    <t>Vetrovec, John</t>
  </si>
  <si>
    <t>Vithoulkas, John A.</t>
  </si>
  <si>
    <t>Wake, John B. Jr.</t>
  </si>
  <si>
    <t>Walker, Daphne</t>
  </si>
  <si>
    <t>Waller, R. Taylor Jr.</t>
  </si>
  <si>
    <t>Weisiger, Arthur Lee</t>
  </si>
  <si>
    <t>White, Charles N. Jr.</t>
  </si>
  <si>
    <t>Wood, Thomas C.</t>
  </si>
  <si>
    <t>Wyckoff, Randolph W.</t>
  </si>
  <si>
    <t>Warneford-Thomson, Malcolm</t>
  </si>
  <si>
    <t>Nutzy's Rotary Funn Run - not in Local Service Projects Committee scope.</t>
  </si>
  <si>
    <t>Projects</t>
  </si>
  <si>
    <t>No.</t>
  </si>
  <si>
    <t>Hours</t>
  </si>
  <si>
    <t>Member Participation</t>
  </si>
  <si>
    <t>5:30 - 8:00 pm</t>
  </si>
  <si>
    <t>Crestview Benches</t>
  </si>
  <si>
    <t>Multi-Club Project</t>
  </si>
  <si>
    <t>W. Henrico</t>
  </si>
  <si>
    <t>Yes</t>
  </si>
  <si>
    <t>Collegiate Interact</t>
  </si>
  <si>
    <t>Friday</t>
  </si>
  <si>
    <t>Total Headcount including guests</t>
  </si>
  <si>
    <t>Aug 22</t>
  </si>
  <si>
    <t>AM</t>
  </si>
  <si>
    <t>3-4</t>
  </si>
  <si>
    <t>UMFS Build Day</t>
  </si>
  <si>
    <t>7:45 am - 2:30 pm</t>
  </si>
  <si>
    <t>jkelleystuartave@aol.com</t>
  </si>
  <si>
    <t>804-514-1805</t>
  </si>
  <si>
    <t>Sept 13</t>
  </si>
  <si>
    <t>Tuesday</t>
  </si>
  <si>
    <t>8:00 am - 1:30 pm</t>
  </si>
  <si>
    <t>Junior Achievement Finance Park</t>
  </si>
  <si>
    <t>Aaron McClung</t>
  </si>
  <si>
    <t>amcclung@richmond.edu</t>
  </si>
  <si>
    <t>Ed Lane</t>
  </si>
  <si>
    <t xml:space="preserve">Toys for Tots </t>
  </si>
  <si>
    <t>Tony McDowell</t>
  </si>
  <si>
    <t>Mcd03@co.henrico.va.us</t>
  </si>
  <si>
    <t>501-4901</t>
  </si>
  <si>
    <t>Nov 26</t>
  </si>
  <si>
    <t>May 17</t>
  </si>
  <si>
    <t>Ed.Lane@comcast.net</t>
  </si>
  <si>
    <t>(804) 426-7841</t>
  </si>
  <si>
    <t>Stop Hunger Now</t>
  </si>
  <si>
    <t>Richard.C.Mcneil@wellsfargo.com</t>
  </si>
  <si>
    <t>697-7032</t>
  </si>
  <si>
    <t>Monday</t>
  </si>
  <si>
    <t>Nov 11</t>
  </si>
  <si>
    <t>Allen, R. Clayton</t>
  </si>
  <si>
    <t>Virginia Firefighters Skills Competition</t>
  </si>
  <si>
    <t>9:00 - 4:00</t>
  </si>
  <si>
    <t>Wednesday meeting</t>
  </si>
  <si>
    <t>Toy and $ collection at club meeting</t>
  </si>
  <si>
    <t>Nov - Dec</t>
  </si>
  <si>
    <t>Jim McMurray</t>
  </si>
  <si>
    <t>Haglund, Gayle</t>
  </si>
  <si>
    <t>McDowell, Tony</t>
  </si>
  <si>
    <t>Project:Homes</t>
  </si>
  <si>
    <t>Dec 11</t>
  </si>
  <si>
    <t>Jan 11</t>
  </si>
  <si>
    <t>Feb 15</t>
  </si>
  <si>
    <t>9:00 am - 12:00 pm</t>
  </si>
  <si>
    <t>malcolmhhines@gmail.com</t>
  </si>
  <si>
    <t>Crestview Elementary Kickball Tournament</t>
  </si>
  <si>
    <t>Special Olympics Regional Basketball Tournament</t>
  </si>
  <si>
    <t>Mar 2</t>
  </si>
  <si>
    <t>Jim.McMurray@LongandFoster.com</t>
  </si>
  <si>
    <t xml:space="preserve"> 402-1595</t>
  </si>
  <si>
    <t>Jun 12</t>
  </si>
  <si>
    <t>Duff, J Scott Jr</t>
  </si>
  <si>
    <t>Ford, Robert R. Jr.</t>
  </si>
  <si>
    <t>Garfinkel, Ray</t>
  </si>
  <si>
    <t>Gauvin, Christy M</t>
  </si>
  <si>
    <t>Gibb, Andrew</t>
  </si>
  <si>
    <t>Holloway, Hamilton</t>
  </si>
  <si>
    <t xml:space="preserve">Short Pump </t>
  </si>
  <si>
    <t>Polio Plus Yard Sale - our participation coordinated by International Service Committee</t>
  </si>
  <si>
    <t>Little Sisters of the Poor French Food Festival</t>
  </si>
  <si>
    <t>lloyddunnavant@comcast.net</t>
  </si>
  <si>
    <t>833-8335</t>
  </si>
  <si>
    <t>UMFS Career Fair</t>
  </si>
  <si>
    <t>Apr 24</t>
  </si>
  <si>
    <t>May 3</t>
  </si>
  <si>
    <t>11:30 - 2:30</t>
  </si>
  <si>
    <t>Tom Wood</t>
  </si>
  <si>
    <t>twood@svmservices.net</t>
  </si>
  <si>
    <t>366-3368</t>
  </si>
  <si>
    <t>Jun 6</t>
  </si>
  <si>
    <t>9:00 - 1:30</t>
  </si>
  <si>
    <t>UMFS Clean Up for Kids Day</t>
  </si>
  <si>
    <t>Innsbrook, W. Henrico + Others</t>
  </si>
  <si>
    <t>Wednesday</t>
  </si>
  <si>
    <t>5:30 - 8:00</t>
  </si>
  <si>
    <t>Innsbrook</t>
  </si>
  <si>
    <t>May 7</t>
  </si>
  <si>
    <t>Lloyd Dunnavant</t>
  </si>
  <si>
    <t>Susan Komen Race for the Cure - Water Station</t>
  </si>
  <si>
    <t>jvetrovec@investdavenport.com</t>
  </si>
  <si>
    <t>John Vetrovec</t>
  </si>
  <si>
    <t>8-12</t>
  </si>
  <si>
    <t>804-358-3149</t>
  </si>
  <si>
    <t>Creason, Mark</t>
  </si>
  <si>
    <t>Eubanks, Hampton</t>
  </si>
  <si>
    <t>Templeton, Craig</t>
  </si>
  <si>
    <t>8:30 - 10:30</t>
  </si>
  <si>
    <t>John Wake</t>
  </si>
  <si>
    <t>jbwake2@verizon.net</t>
  </si>
  <si>
    <t>Cosby, Will</t>
  </si>
  <si>
    <t>Eric Van Der Hyde</t>
  </si>
  <si>
    <t>eric.vanderhyde@nm.com</t>
  </si>
  <si>
    <t>(804) 346-5466</t>
  </si>
  <si>
    <t>2014-15 Scheduled West Richmond Rotary Local Service Projects</t>
  </si>
  <si>
    <t>Dec 5-6</t>
  </si>
  <si>
    <t>Midlothian, Hanover, Innsbrook, W. Henrico</t>
  </si>
  <si>
    <t>15</t>
  </si>
  <si>
    <t>Apr 18</t>
  </si>
  <si>
    <t>Oct 11</t>
  </si>
  <si>
    <t>Laura McCombs</t>
  </si>
  <si>
    <t>(804) 273-6285</t>
  </si>
  <si>
    <t>lmccombs@1capitalbank.com</t>
  </si>
  <si>
    <t>Josh Marble</t>
  </si>
  <si>
    <t>Include other clubs</t>
  </si>
  <si>
    <t>Project:Homes wheel chair ramp install</t>
  </si>
  <si>
    <t>Aug 5</t>
  </si>
  <si>
    <t>Jul 24</t>
  </si>
  <si>
    <t>Hunter Schwartz</t>
  </si>
  <si>
    <t>CMOR Book Bank</t>
  </si>
  <si>
    <t>malco42@verizon.net</t>
  </si>
  <si>
    <t>Wednesdays</t>
  </si>
  <si>
    <t>Club meetings</t>
  </si>
  <si>
    <t xml:space="preserve">Schwartzh@ymcarichmond.org  </t>
  </si>
  <si>
    <t>sbaril@kv-legal.com</t>
  </si>
  <si>
    <t>6-8</t>
  </si>
  <si>
    <t>Steve Baril          Jim McMurray</t>
  </si>
  <si>
    <t>Sep 25</t>
  </si>
  <si>
    <t>Thu</t>
  </si>
  <si>
    <t>9:00 am - 2:00 pm</t>
  </si>
  <si>
    <t>Mac Hines         John Stinson</t>
  </si>
  <si>
    <t>Project: Homes</t>
  </si>
  <si>
    <t>CMoR Book Bank Book Drive</t>
  </si>
  <si>
    <t>Sep 17, 24, Oct 1</t>
  </si>
  <si>
    <t>Dec 17</t>
  </si>
  <si>
    <t>Richmond Folk Festival</t>
  </si>
  <si>
    <t>Hanover</t>
  </si>
  <si>
    <t>Ferguson, Susan</t>
  </si>
  <si>
    <t>Heidemann, Bob</t>
  </si>
  <si>
    <t>7:30 am - 1:30 pm</t>
  </si>
  <si>
    <t>Crestview JA</t>
  </si>
  <si>
    <t>Funn Run</t>
  </si>
  <si>
    <t>√</t>
  </si>
  <si>
    <t>Thacker, Peter</t>
  </si>
  <si>
    <t>Toys for Tots</t>
  </si>
  <si>
    <t>Crestview Career Day</t>
  </si>
  <si>
    <t>Jan 20</t>
  </si>
  <si>
    <t>Feb 23</t>
  </si>
  <si>
    <t>morning</t>
  </si>
  <si>
    <t xml:space="preserve">8:00 - 1:00 </t>
  </si>
  <si>
    <t>Unlimited</t>
  </si>
  <si>
    <t>May 1-3</t>
  </si>
  <si>
    <t>Fri/Sun</t>
  </si>
  <si>
    <t>John Stinson</t>
  </si>
  <si>
    <t>Jake's Reindeer Race</t>
  </si>
  <si>
    <t>Ronald McDonald House Red Shoe BBQ</t>
  </si>
  <si>
    <t>Virginia Firefighters Games</t>
  </si>
  <si>
    <t>1:00 - 4:00 pm</t>
  </si>
  <si>
    <t>JA Finance Park</t>
  </si>
  <si>
    <t>Mar 27</t>
  </si>
  <si>
    <t>Jun 11</t>
  </si>
  <si>
    <t>10:30 - 12:30</t>
  </si>
  <si>
    <t>5:00 - 8:00 pm</t>
  </si>
  <si>
    <t>June 5</t>
  </si>
  <si>
    <t>Project: Homes Ramp Build</t>
  </si>
  <si>
    <t>READ Center Spelling Bee</t>
  </si>
  <si>
    <t>8:30 - 2:00</t>
  </si>
  <si>
    <t>&gt; 20</t>
  </si>
  <si>
    <t>Rhodes, Gary</t>
  </si>
  <si>
    <t>10:00 - 2:00 pm</t>
  </si>
  <si>
    <t>Mac Hines        Tom Kirkup</t>
  </si>
  <si>
    <t>Total Projects</t>
  </si>
  <si>
    <t>Total Volunteers</t>
  </si>
  <si>
    <t>Total Hours (excluding Funn Run)</t>
  </si>
  <si>
    <t>Randy Wyckoff</t>
  </si>
  <si>
    <t>12:30 - 3:00</t>
  </si>
  <si>
    <t>2015-16 Scheduled West Richmond Rotary Local Service Projects</t>
  </si>
  <si>
    <t>September</t>
  </si>
  <si>
    <t>December</t>
  </si>
  <si>
    <t>April</t>
  </si>
  <si>
    <t>June</t>
  </si>
  <si>
    <t>15-16</t>
  </si>
  <si>
    <t>14-15</t>
  </si>
  <si>
    <t>Total local projects</t>
  </si>
  <si>
    <t>Total international projects</t>
  </si>
  <si>
    <t xml:space="preserve">Goal </t>
  </si>
  <si>
    <t>Actual</t>
  </si>
  <si>
    <t xml:space="preserve">Member participation </t>
  </si>
  <si>
    <t>Total Volunteer Hours (excluding Funn Run)</t>
  </si>
  <si>
    <t>2015-16 Service Project Goals</t>
  </si>
  <si>
    <t xml:space="preserve">Member participation in funn Run </t>
  </si>
  <si>
    <t>{a}</t>
  </si>
  <si>
    <t>Total local projects the same.  Some projects may drop off and be replace with new ones.</t>
  </si>
  <si>
    <t>Increase international projects by 1.</t>
  </si>
  <si>
    <t xml:space="preserve">Increase overall member participation to 100% from 81% in py.  </t>
  </si>
  <si>
    <t>Increase member participation in Funn Run to 75% from 61% in py.</t>
  </si>
  <si>
    <t>Increase total volunteers to 229 from 212 (an 8% increase).  The increase is the number of members who were not able to participate in a project last year.</t>
  </si>
  <si>
    <t>Increase total volunteer hours to 615 from 572.5 from py.   8% increase in corrolated to the increase in volunteers.</t>
  </si>
  <si>
    <t>Recruit new members to to the committee.  If you are a new member or if you have a project you would like added please consider joining the committee</t>
  </si>
  <si>
    <t>Currently we are recruiting for two projects</t>
  </si>
  <si>
    <t xml:space="preserve">Bright Beginnings on Tuesday August 11th form 12:30 -3:00.  We are looking for 10 volunteers and  currently have 3.  </t>
  </si>
  <si>
    <t>FeedMore Community Kitchen on Thursday August 20th form 1:00 - 4:00.  Looking for 10 volunteers and currently have 5.  Mike Christian leading project.</t>
  </si>
  <si>
    <t>Thank you to Mike, Mac, Steve, Lee &amp; Richard for agreeing to lead projects this year.</t>
  </si>
  <si>
    <t>Including the Bright Beginnings and FeedMore we have 7 confirmed projects. More information will be shared once dates are confirmed.</t>
  </si>
  <si>
    <t xml:space="preserve">October 10 </t>
  </si>
  <si>
    <t>Berkley Fergusson</t>
  </si>
  <si>
    <t>Crestview Elementray Door Project</t>
  </si>
  <si>
    <t>8:00 - 12:00</t>
  </si>
  <si>
    <t>3 to 5</t>
  </si>
  <si>
    <t>Stop Hungar Now</t>
  </si>
  <si>
    <t>Project Homes</t>
  </si>
  <si>
    <t>Crestview KickBall tournament</t>
  </si>
  <si>
    <t>Feruson, Berkeley</t>
  </si>
  <si>
    <t>Lewendowski, Cheryl</t>
  </si>
  <si>
    <t>Norton, Herbert</t>
  </si>
  <si>
    <t>Crestiview Door Project</t>
  </si>
  <si>
    <t>$</t>
  </si>
  <si>
    <t>Rose, Greta</t>
  </si>
  <si>
    <t>Acive</t>
  </si>
  <si>
    <t>Swanson, Daphne</t>
  </si>
  <si>
    <t>JA - Crestivew</t>
  </si>
  <si>
    <t>Project Home- Pre-fab ramps</t>
  </si>
  <si>
    <t>February 8</t>
  </si>
  <si>
    <t>Daphne Swanson</t>
  </si>
  <si>
    <t>as of 11/10/15</t>
  </si>
  <si>
    <t>35 members have participated in a project to date</t>
  </si>
  <si>
    <t>14  members have particpated in more than one project</t>
  </si>
  <si>
    <t>x</t>
  </si>
  <si>
    <t>Babik, Fred</t>
  </si>
  <si>
    <t>Vetrovec, George</t>
  </si>
  <si>
    <t>February 27</t>
  </si>
  <si>
    <t>7:00 - 11:00</t>
  </si>
  <si>
    <t>*</t>
  </si>
  <si>
    <t xml:space="preserve">{a}  </t>
  </si>
  <si>
    <t xml:space="preserve">This includes hours for Friday &amp; Saturday, but not meetings leading up to the event.  </t>
  </si>
  <si>
    <t>March 30</t>
  </si>
  <si>
    <t>9:00 am - 1:00 pm</t>
  </si>
  <si>
    <t>April 29,30</t>
  </si>
  <si>
    <t>Friday/Sat</t>
  </si>
  <si>
    <t>Lloyd Dunnavent</t>
  </si>
  <si>
    <t>The French Food Festival (wine booth)</t>
  </si>
  <si>
    <t>4:30-7:30</t>
  </si>
  <si>
    <t>?</t>
  </si>
  <si>
    <t>McClelland,Beth</t>
  </si>
  <si>
    <t>Not-Active</t>
  </si>
  <si>
    <t>2016-17 Scheduled West Richmond Rotary Local Service Projects</t>
  </si>
  <si>
    <t>Crestview Door Project</t>
  </si>
  <si>
    <t>Armenian Food Fesival (substitute for YMCA Bright Beginnings because their volunteer list is full)</t>
  </si>
  <si>
    <t>Raffi</t>
  </si>
  <si>
    <t>Sunday</t>
  </si>
  <si>
    <t>3 hours</t>
  </si>
  <si>
    <t>Oct - May</t>
  </si>
  <si>
    <t>10 - 14</t>
  </si>
  <si>
    <t>2 - 3</t>
  </si>
  <si>
    <t>Afternoon</t>
  </si>
  <si>
    <t>Sept. 16</t>
  </si>
  <si>
    <t>Committee</t>
  </si>
  <si>
    <t>Sept. - Oct. '16</t>
  </si>
  <si>
    <t>n/a</t>
  </si>
  <si>
    <t>Church Hill Academy's Marketplace Day</t>
  </si>
  <si>
    <t>J. P. Watson</t>
  </si>
  <si>
    <t>March</t>
  </si>
  <si>
    <t>Jointly with Collegiate Interact Club</t>
  </si>
  <si>
    <t>The French Food Festival</t>
  </si>
  <si>
    <t>Members with over 10 volunter hours</t>
  </si>
  <si>
    <t>% of volunteer hours from &gt;=10 hour members</t>
  </si>
  <si>
    <t>2015-16 West Richmond Rotary Service Projects  - Tracking Volunteer Participation and Hours</t>
  </si>
  <si>
    <t>2014-15 West Richmond Rotary Service Projects  - Tracking Volunteer Participation and Hours</t>
  </si>
  <si>
    <t>2016-17 West Richmond Rotary Service Projects  - Tracking Volunteer Participation and Hours</t>
  </si>
  <si>
    <t>Robert Clayton Allen</t>
  </si>
  <si>
    <t>Fred Babik</t>
  </si>
  <si>
    <t>Raffi Bandazian</t>
  </si>
  <si>
    <t>Stephen E. Baril</t>
  </si>
  <si>
    <t>William Rust Bartholomew</t>
  </si>
  <si>
    <t>Richard L. T. Beale</t>
  </si>
  <si>
    <t>Russell B. Bencks</t>
  </si>
  <si>
    <t>Humberto Cardounel Jr.</t>
  </si>
  <si>
    <t>Malcolm M. Christian Jr.</t>
  </si>
  <si>
    <t>Kenneth G. Cloud III</t>
  </si>
  <si>
    <t>Richard Cocke</t>
  </si>
  <si>
    <t>Boyd F. Collier</t>
  </si>
  <si>
    <t>John G. Coor</t>
  </si>
  <si>
    <t>Mark Creason</t>
  </si>
  <si>
    <t>J Scott Duff Jr.</t>
  </si>
  <si>
    <t>Lloyd Coleman Dunnavant</t>
  </si>
  <si>
    <t>Hampton Moore Eubanks</t>
  </si>
  <si>
    <t>Berkeley Fergusson</t>
  </si>
  <si>
    <t>Robert R. Ford Jr.</t>
  </si>
  <si>
    <t>Ray Garfinkel</t>
  </si>
  <si>
    <t>Christy M Gauvin</t>
  </si>
  <si>
    <t>Andrew Gibb</t>
  </si>
  <si>
    <t>Ellis B. Grady Jr.</t>
  </si>
  <si>
    <t>Gayle Hunter Haglund</t>
  </si>
  <si>
    <t>M. Hunter Haglund</t>
  </si>
  <si>
    <t>Philip Hart</t>
  </si>
  <si>
    <t>Robert E Hiedemann</t>
  </si>
  <si>
    <t>Malcolm H. Hines</t>
  </si>
  <si>
    <t>Mary Jane Hogue</t>
  </si>
  <si>
    <t>Hamilton Hamilton Holloway II</t>
  </si>
  <si>
    <t>George C. Hutter</t>
  </si>
  <si>
    <t>Robert L. Jacobs</t>
  </si>
  <si>
    <t>William H. Johann III</t>
  </si>
  <si>
    <t>Neville C. Johnson Jr.</t>
  </si>
  <si>
    <t>William C. Jones</t>
  </si>
  <si>
    <t>Hugh A. Joyce</t>
  </si>
  <si>
    <t>Judith A. Kelley</t>
  </si>
  <si>
    <t>Thomas J. Kirkup III</t>
  </si>
  <si>
    <t>George J. Kokorelis</t>
  </si>
  <si>
    <t>Hazle Smith Konerding M.D.</t>
  </si>
  <si>
    <t>Warren W. Koontz Jr.</t>
  </si>
  <si>
    <t>Edward A. Lane</t>
  </si>
  <si>
    <t>Lewis Lawson</t>
  </si>
  <si>
    <t>J. Theodore Linhart</t>
  </si>
  <si>
    <t>Mary Louise Linhart</t>
  </si>
  <si>
    <t>William D. Loving</t>
  </si>
  <si>
    <t>Gerald G. Lutkenhaus</t>
  </si>
  <si>
    <t>Joshua Lowe Marble</t>
  </si>
  <si>
    <t>David H. Mathews</t>
  </si>
  <si>
    <t>Elspeth McClelland</t>
  </si>
  <si>
    <t>Laura C McCombs</t>
  </si>
  <si>
    <t>Brian C. McCullough</t>
  </si>
  <si>
    <t>Anthony Tony McDowell</t>
  </si>
  <si>
    <t>Roy G. McLeod</t>
  </si>
  <si>
    <t>James McMurray</t>
  </si>
  <si>
    <t>Richard Craig McNeil</t>
  </si>
  <si>
    <t>Douglas A. Middleton</t>
  </si>
  <si>
    <t>Jacob Montague</t>
  </si>
  <si>
    <t>Bradford M. Nesheim</t>
  </si>
  <si>
    <t>Herbert L. Norton Jr</t>
  </si>
  <si>
    <t>John M. O'Bannon III</t>
  </si>
  <si>
    <t>W. Jefferson O'Flaherty</t>
  </si>
  <si>
    <t>Kenneth M Perry</t>
  </si>
  <si>
    <t>Michael Pottschmidt</t>
  </si>
  <si>
    <t>G. Robert Quisenberry</t>
  </si>
  <si>
    <t>Matthew J. Raggi</t>
  </si>
  <si>
    <t>Thomas R. Ransom</t>
  </si>
  <si>
    <t>Greta Rose</t>
  </si>
  <si>
    <t>Andrew B Rountree</t>
  </si>
  <si>
    <t>Barbara Satterwhite</t>
  </si>
  <si>
    <t>Edward Matthew Schaaf IV</t>
  </si>
  <si>
    <t>Hunter Craig Schwartz</t>
  </si>
  <si>
    <t>Craig A Sherouse</t>
  </si>
  <si>
    <t>John J. Simmons III</t>
  </si>
  <si>
    <t>Bruce M. Slough</t>
  </si>
  <si>
    <t>Daniel S Smith</t>
  </si>
  <si>
    <t>Edmond H. Smith</t>
  </si>
  <si>
    <t>Michael C. Smith</t>
  </si>
  <si>
    <t>John L. Stinson Jr.</t>
  </si>
  <si>
    <t>Donald M. Switz M.D.</t>
  </si>
  <si>
    <t>Thamer E. Temple III</t>
  </si>
  <si>
    <t>Peter Thacker</t>
  </si>
  <si>
    <t>George Vetrovec</t>
  </si>
  <si>
    <t>John A. Vithoulkas</t>
  </si>
  <si>
    <t>John B. Wake Jr.</t>
  </si>
  <si>
    <t>R. Taylor Waller Jr.</t>
  </si>
  <si>
    <t>Malcolm Robert Warneford-Thomson</t>
  </si>
  <si>
    <t>Tyler Watkins</t>
  </si>
  <si>
    <t>James Proctor Watson</t>
  </si>
  <si>
    <t>A. Lee Weisiger CCP</t>
  </si>
  <si>
    <t>Charles N. White Jr.</t>
  </si>
  <si>
    <t>Thomas C. Wood</t>
  </si>
  <si>
    <t>Randolph W. Wyckoff</t>
  </si>
  <si>
    <t>Active-u35</t>
  </si>
  <si>
    <t>Active-LOA</t>
  </si>
  <si>
    <t>Dec 1-2</t>
  </si>
  <si>
    <t>John Coor</t>
  </si>
  <si>
    <t>2018-19 Scheduled West Richmond Rotary Local Service Projects</t>
  </si>
  <si>
    <t>Crossover Ministries Moo &amp; Brew</t>
  </si>
  <si>
    <t>Sat</t>
  </si>
  <si>
    <t>5:30 - 9:00 pm</t>
  </si>
  <si>
    <t>Bruce Slough</t>
  </si>
  <si>
    <t xml:space="preserve">St. Francis Home Ice Cream Social </t>
  </si>
  <si>
    <t>Wed</t>
  </si>
  <si>
    <t>5:30 - 7:00 pm</t>
  </si>
  <si>
    <t>Polio Plus Night at the Diamond</t>
  </si>
  <si>
    <t>Thur</t>
  </si>
  <si>
    <t>6:30 - 9:00 pm</t>
  </si>
  <si>
    <t>Barb Satterwhite</t>
  </si>
  <si>
    <t>Project Homes construction</t>
  </si>
  <si>
    <t>Tues</t>
  </si>
  <si>
    <t>RISE Against Hunger</t>
  </si>
  <si>
    <t>9:00 - 12:00 pm</t>
  </si>
  <si>
    <t>RISE Against Hunger Raffle</t>
  </si>
  <si>
    <t>Bubba Lawson</t>
  </si>
  <si>
    <t>Richmond Public Schools Shine!</t>
  </si>
  <si>
    <t>Crossover Ministries Interior Construction</t>
  </si>
  <si>
    <t>8:30 - 1:00 pm</t>
  </si>
  <si>
    <t>American Red Cross Blood Drive</t>
  </si>
  <si>
    <t>10:00 - 12:30 pm</t>
  </si>
  <si>
    <t>Feedmore Community Kitchen meals prep</t>
  </si>
  <si>
    <t>Dan Palazzalo</t>
  </si>
  <si>
    <t>Crestview Elementary Yearend Cookout</t>
  </si>
  <si>
    <t xml:space="preserve">Armenian Food Festival </t>
  </si>
  <si>
    <t>Sep 9 - 10</t>
  </si>
  <si>
    <t>Fri - Sat</t>
  </si>
  <si>
    <t>5 -9 pm, 10- 9 pm</t>
  </si>
  <si>
    <t>Raffi Bandazia</t>
  </si>
  <si>
    <t>Folk Music Festival</t>
  </si>
  <si>
    <t>Oct 12-14</t>
  </si>
  <si>
    <t>Fri Sat Sun</t>
  </si>
  <si>
    <t>all weekend</t>
  </si>
  <si>
    <t>Berkeley Ferguson</t>
  </si>
  <si>
    <t>Ronald McDonald House cookies bake</t>
  </si>
  <si>
    <t>1:00 - 3:00 pm</t>
  </si>
  <si>
    <t>Chris Layne</t>
  </si>
  <si>
    <t>Do Good for Animals at at SPCA, RACC, Henrico Animal Shelter</t>
  </si>
  <si>
    <t>Joan Tupponce</t>
  </si>
  <si>
    <t>Junior Achievement</t>
  </si>
  <si>
    <t>All Year</t>
  </si>
  <si>
    <t>Christmas Cards for Military with Village Bank</t>
  </si>
  <si>
    <t>Nat'l Kidney Foundation Walk</t>
  </si>
  <si>
    <t>Fri</t>
  </si>
  <si>
    <t>Christie Gauvin</t>
  </si>
  <si>
    <t>Bike for the Brave: Adaptive Sports Center at McGuire VA Hospital</t>
  </si>
  <si>
    <t>8:30 - 12:00 pm</t>
  </si>
  <si>
    <t>Little Sisters French Food Festival</t>
  </si>
  <si>
    <t>Fri Sat</t>
  </si>
  <si>
    <t>Just sign cards</t>
  </si>
  <si>
    <t>2018-19</t>
  </si>
  <si>
    <t>2017-18</t>
  </si>
  <si>
    <t>No</t>
  </si>
  <si>
    <t xml:space="preserve">Lights Up Youth Open House at Dominion Center for the Performing Arts </t>
  </si>
  <si>
    <t>10:00 - 5:30 pm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</si>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</sst>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[$-409]mmm\-yy;@"/>
    <numFmt numFmtId="167" formatCode="[$-409]d\-mmm;@"/>
    <numFmt numFmtId="168" formatCode="m/d/yy;@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  <scheme val="minor"/>
    </font>
    <font>
      <sz val="10"/>
      <color rgb="FF92D050"/>
      <name val="Calibri"/>
      <family val="2"/>
    </font>
    <font>
      <sz val="10"/>
      <color rgb="FF92D050"/>
      <name val="Calibri"/>
      <family val="2"/>
      <scheme val="minor"/>
    </font>
    <font>
      <sz val="10"/>
      <color rgb="FFFF0000"/>
      <name val="Calibri"/>
      <family val="2"/>
    </font>
    <font>
      <b/>
      <sz val="12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u/>
      <sz val="11"/>
      <color theme="5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5" borderId="12" applyNumberFormat="0" applyAlignment="0" applyProtection="0"/>
  </cellStyleXfs>
  <cellXfs count="24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1" applyBorder="1" applyAlignment="1">
      <alignment vertical="center"/>
    </xf>
    <xf numFmtId="16" fontId="0" fillId="0" borderId="1" xfId="0" quotePrefix="1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2" borderId="1" xfId="1" applyFill="1" applyBorder="1" applyAlignment="1">
      <alignment vertical="center"/>
    </xf>
    <xf numFmtId="0" fontId="0" fillId="2" borderId="1" xfId="0" quotePrefix="1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/>
    <xf numFmtId="43" fontId="5" fillId="0" borderId="1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5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/>
    <xf numFmtId="9" fontId="4" fillId="0" borderId="1" xfId="3" applyFont="1" applyBorder="1"/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3" fontId="5" fillId="0" borderId="1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6" fontId="0" fillId="0" borderId="1" xfId="0" quotePrefix="1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2" borderId="1" xfId="0" quotePrefix="1" applyNumberFormat="1" applyFill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6" fontId="0" fillId="0" borderId="1" xfId="0" quotePrefix="1" applyNumberFormat="1" applyBorder="1" applyAlignment="1">
      <alignment horizontal="center" vertical="center" wrapText="1"/>
    </xf>
    <xf numFmtId="43" fontId="10" fillId="0" borderId="1" xfId="2" applyFont="1" applyBorder="1" applyAlignment="1">
      <alignment horizontal="center" vertical="center" wrapText="1"/>
    </xf>
    <xf numFmtId="6" fontId="0" fillId="0" borderId="1" xfId="0" applyNumberFormat="1" applyFill="1" applyBorder="1" applyAlignment="1">
      <alignment horizontal="center" vertical="center"/>
    </xf>
    <xf numFmtId="164" fontId="5" fillId="4" borderId="1" xfId="2" applyNumberFormat="1" applyFont="1" applyFill="1" applyBorder="1" applyAlignment="1">
      <alignment horizontal="center" vertical="center" wrapText="1"/>
    </xf>
    <xf numFmtId="43" fontId="5" fillId="4" borderId="1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9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167" fontId="0" fillId="0" borderId="1" xfId="0" quotePrefix="1" applyNumberFormat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43" fontId="1" fillId="0" borderId="1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wrapText="1"/>
    </xf>
    <xf numFmtId="0" fontId="4" fillId="0" borderId="0" xfId="0" applyFont="1" applyFill="1"/>
    <xf numFmtId="0" fontId="1" fillId="0" borderId="1" xfId="0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43" fontId="5" fillId="4" borderId="1" xfId="2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43" fontId="10" fillId="4" borderId="1" xfId="2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2" fillId="0" borderId="1" xfId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43" fontId="17" fillId="0" borderId="1" xfId="2" applyFont="1" applyBorder="1" applyAlignment="1">
      <alignment horizontal="center" vertical="center" wrapText="1"/>
    </xf>
    <xf numFmtId="43" fontId="18" fillId="0" borderId="1" xfId="2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43" fontId="17" fillId="0" borderId="1" xfId="2" applyNumberFormat="1" applyFont="1" applyBorder="1" applyAlignment="1">
      <alignment horizontal="center" vertical="center" wrapText="1"/>
    </xf>
    <xf numFmtId="164" fontId="19" fillId="0" borderId="1" xfId="2" applyNumberFormat="1" applyFont="1" applyBorder="1" applyAlignment="1">
      <alignment horizontal="center" vertical="center" wrapText="1"/>
    </xf>
    <xf numFmtId="43" fontId="20" fillId="0" borderId="1" xfId="2" applyFont="1" applyBorder="1" applyAlignment="1">
      <alignment horizontal="center" vertical="center" wrapText="1"/>
    </xf>
    <xf numFmtId="0" fontId="19" fillId="0" borderId="0" xfId="0" applyFont="1"/>
    <xf numFmtId="43" fontId="21" fillId="0" borderId="1" xfId="2" applyFont="1" applyBorder="1" applyAlignment="1">
      <alignment horizontal="center" vertical="center" wrapText="1"/>
    </xf>
    <xf numFmtId="43" fontId="19" fillId="0" borderId="1" xfId="2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wrapText="1"/>
    </xf>
    <xf numFmtId="0" fontId="17" fillId="4" borderId="1" xfId="0" applyFont="1" applyFill="1" applyBorder="1" applyAlignment="1">
      <alignment horizontal="center" wrapText="1"/>
    </xf>
    <xf numFmtId="43" fontId="17" fillId="4" borderId="1" xfId="2" applyFont="1" applyFill="1" applyBorder="1" applyAlignment="1">
      <alignment horizontal="center" vertical="center" wrapText="1"/>
    </xf>
    <xf numFmtId="43" fontId="18" fillId="4" borderId="1" xfId="2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164" fontId="17" fillId="4" borderId="1" xfId="2" applyNumberFormat="1" applyFont="1" applyFill="1" applyBorder="1" applyAlignment="1">
      <alignment horizontal="center" vertical="center" wrapText="1"/>
    </xf>
    <xf numFmtId="43" fontId="17" fillId="4" borderId="1" xfId="2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wrapText="1"/>
    </xf>
    <xf numFmtId="43" fontId="17" fillId="0" borderId="1" xfId="2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64" fontId="17" fillId="0" borderId="1" xfId="2" applyNumberFormat="1" applyFont="1" applyFill="1" applyBorder="1" applyAlignment="1">
      <alignment horizontal="center" vertical="center" wrapText="1"/>
    </xf>
    <xf numFmtId="43" fontId="17" fillId="0" borderId="1" xfId="2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wrapText="1"/>
    </xf>
    <xf numFmtId="164" fontId="17" fillId="3" borderId="1" xfId="2" applyNumberFormat="1" applyFont="1" applyFill="1" applyBorder="1" applyAlignment="1">
      <alignment horizontal="center" vertical="center" wrapText="1"/>
    </xf>
    <xf numFmtId="43" fontId="17" fillId="3" borderId="1" xfId="2" applyNumberFormat="1" applyFont="1" applyFill="1" applyBorder="1" applyAlignment="1">
      <alignment horizontal="center" vertical="center" wrapText="1"/>
    </xf>
    <xf numFmtId="43" fontId="22" fillId="0" borderId="1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15" fillId="0" borderId="1" xfId="0" applyFont="1" applyBorder="1"/>
    <xf numFmtId="1" fontId="15" fillId="0" borderId="1" xfId="3" applyNumberFormat="1" applyFont="1" applyBorder="1"/>
    <xf numFmtId="9" fontId="15" fillId="0" borderId="1" xfId="3" applyFont="1" applyBorder="1"/>
    <xf numFmtId="0" fontId="15" fillId="0" borderId="0" xfId="0" applyFont="1" applyAlignment="1">
      <alignment horizontal="right"/>
    </xf>
    <xf numFmtId="43" fontId="18" fillId="0" borderId="1" xfId="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/>
    </xf>
    <xf numFmtId="0" fontId="23" fillId="0" borderId="0" xfId="0" applyFont="1" applyFill="1"/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/>
    <xf numFmtId="9" fontId="17" fillId="0" borderId="1" xfId="3" applyFont="1" applyFill="1" applyBorder="1"/>
    <xf numFmtId="0" fontId="17" fillId="0" borderId="0" xfId="0" applyFont="1" applyFill="1" applyAlignment="1">
      <alignment horizontal="right"/>
    </xf>
    <xf numFmtId="166" fontId="0" fillId="2" borderId="1" xfId="0" quotePrefix="1" applyNumberForma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43" fontId="1" fillId="0" borderId="11" xfId="0" applyNumberFormat="1" applyFont="1" applyBorder="1" applyAlignment="1">
      <alignment vertical="center"/>
    </xf>
    <xf numFmtId="0" fontId="13" fillId="0" borderId="1" xfId="0" applyFont="1" applyFill="1" applyBorder="1"/>
    <xf numFmtId="0" fontId="13" fillId="0" borderId="1" xfId="0" applyFont="1" applyBorder="1" applyAlignment="1">
      <alignment wrapText="1"/>
    </xf>
    <xf numFmtId="167" fontId="0" fillId="0" borderId="1" xfId="0" quotePrefix="1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quotePrefix="1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" fontId="0" fillId="0" borderId="1" xfId="0" quotePrefix="1" applyNumberFormat="1" applyBorder="1" applyAlignment="1">
      <alignment horizontal="center" vertical="center" wrapText="1"/>
    </xf>
    <xf numFmtId="6" fontId="0" fillId="0" borderId="1" xfId="0" applyNumberFormat="1" applyFill="1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8" fontId="0" fillId="0" borderId="1" xfId="0" quotePrefix="1" applyNumberFormat="1" applyBorder="1" applyAlignment="1">
      <alignment horizontal="center" vertical="center" wrapText="1"/>
    </xf>
    <xf numFmtId="168" fontId="0" fillId="2" borderId="1" xfId="0" quotePrefix="1" applyNumberFormat="1" applyFill="1" applyBorder="1" applyAlignment="1">
      <alignment horizontal="center" vertical="center" wrapText="1"/>
    </xf>
    <xf numFmtId="18" fontId="0" fillId="0" borderId="1" xfId="0" applyNumberForma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1" xfId="0" applyFill="1" applyBorder="1" applyAlignment="1">
      <alignment vertical="center" wrapText="1"/>
    </xf>
    <xf numFmtId="168" fontId="0" fillId="0" borderId="1" xfId="0" quotePrefix="1" applyNumberForma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8" fontId="0" fillId="6" borderId="1" xfId="0" quotePrefix="1" applyNumberForma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" fillId="6" borderId="1" xfId="1" applyFill="1" applyBorder="1" applyAlignment="1">
      <alignment horizontal="center" vertical="center" wrapText="1"/>
    </xf>
    <xf numFmtId="1" fontId="0" fillId="6" borderId="1" xfId="0" quotePrefix="1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8" fontId="0" fillId="0" borderId="1" xfId="0" applyNumberFormat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168" fontId="26" fillId="2" borderId="1" xfId="0" quotePrefix="1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1" applyFont="1" applyFill="1" applyBorder="1" applyAlignment="1">
      <alignment horizontal="center" vertical="center" wrapText="1"/>
    </xf>
    <xf numFmtId="1" fontId="26" fillId="2" borderId="1" xfId="0" applyNumberFormat="1" applyFont="1" applyFill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 wrapText="1"/>
    </xf>
    <xf numFmtId="168" fontId="26" fillId="3" borderId="1" xfId="0" quotePrefix="1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7" fillId="3" borderId="1" xfId="1" applyFont="1" applyFill="1" applyBorder="1" applyAlignment="1">
      <alignment horizontal="center" vertical="center" wrapText="1"/>
    </xf>
    <xf numFmtId="1" fontId="26" fillId="3" borderId="1" xfId="0" applyNumberFormat="1" applyFont="1" applyFill="1" applyBorder="1" applyAlignment="1">
      <alignment horizontal="center" vertical="center" wrapText="1"/>
    </xf>
    <xf numFmtId="2" fontId="26" fillId="3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168" fontId="26" fillId="0" borderId="1" xfId="0" quotePrefix="1" applyNumberFormat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" fontId="26" fillId="0" borderId="1" xfId="0" quotePrefix="1" applyNumberFormat="1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168" fontId="28" fillId="0" borderId="1" xfId="0" quotePrefix="1" applyNumberFormat="1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" fontId="28" fillId="0" borderId="1" xfId="0" quotePrefix="1" applyNumberFormat="1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 wrapText="1"/>
    </xf>
    <xf numFmtId="0" fontId="30" fillId="0" borderId="0" xfId="0" applyFont="1"/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2" fontId="28" fillId="0" borderId="0" xfId="0" applyNumberFormat="1" applyFont="1" applyBorder="1" applyAlignment="1">
      <alignment horizontal="center" vertical="center"/>
    </xf>
    <xf numFmtId="168" fontId="0" fillId="0" borderId="4" xfId="0" quotePrefix="1" applyNumberFormat="1" applyBorder="1" applyAlignment="1">
      <alignment horizontal="center" vertical="center" wrapText="1"/>
    </xf>
    <xf numFmtId="168" fontId="0" fillId="0" borderId="13" xfId="0" quotePrefix="1" applyNumberFormat="1" applyBorder="1" applyAlignment="1">
      <alignment horizontal="center" vertical="center" wrapText="1"/>
    </xf>
    <xf numFmtId="168" fontId="0" fillId="0" borderId="5" xfId="0" quotePrefix="1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center" vertical="center" wrapText="1"/>
    </xf>
    <xf numFmtId="14" fontId="17" fillId="0" borderId="3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 wrapText="1"/>
    </xf>
    <xf numFmtId="14" fontId="15" fillId="0" borderId="3" xfId="0" applyNumberFormat="1" applyFont="1" applyFill="1" applyBorder="1" applyAlignment="1">
      <alignment horizontal="center" vertical="center" wrapText="1"/>
    </xf>
    <xf numFmtId="0" fontId="16" fillId="0" borderId="12" xfId="4" applyFont="1" applyFill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" fillId="0" borderId="0" xfId="0" applyFont="1" applyAlignment="1"/>
  </cellXfs>
  <cellStyles count="5">
    <cellStyle name="Check Cell" xfId="4" builtinId="23"/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tjkirkup@cs.com" TargetMode="External"/><Relationship Id="rId3" Type="http://schemas.openxmlformats.org/officeDocument/2006/relationships/hyperlink" Target="mailto:lee@Titanhr.com" TargetMode="External"/><Relationship Id="rId7" Type="http://schemas.openxmlformats.org/officeDocument/2006/relationships/hyperlink" Target="mailto:matt.raggi@thalhimer.com" TargetMode="External"/><Relationship Id="rId2" Type="http://schemas.openxmlformats.org/officeDocument/2006/relationships/hyperlink" Target="mailto:tjkirkup@cs.com" TargetMode="External"/><Relationship Id="rId1" Type="http://schemas.openxmlformats.org/officeDocument/2006/relationships/hyperlink" Target="mailto:matt.raggi@thalhimer.com" TargetMode="External"/><Relationship Id="rId6" Type="http://schemas.openxmlformats.org/officeDocument/2006/relationships/hyperlink" Target="mailto:dwalker@jatoday.org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mailto:jkelleystuartave@aol.com" TargetMode="External"/><Relationship Id="rId10" Type="http://schemas.openxmlformats.org/officeDocument/2006/relationships/hyperlink" Target="mailto:twood@svmservices.net" TargetMode="External"/><Relationship Id="rId4" Type="http://schemas.openxmlformats.org/officeDocument/2006/relationships/hyperlink" Target="mailto:tjkirkup@cs.com" TargetMode="External"/><Relationship Id="rId9" Type="http://schemas.openxmlformats.org/officeDocument/2006/relationships/hyperlink" Target="mailto:Jim.McMurray@LongandFoste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Schwartzh@ymcarichmond.org" TargetMode="External"/><Relationship Id="rId2" Type="http://schemas.openxmlformats.org/officeDocument/2006/relationships/hyperlink" Target="mailto:malco42@verizon.net" TargetMode="External"/><Relationship Id="rId1" Type="http://schemas.openxmlformats.org/officeDocument/2006/relationships/hyperlink" Target="mailto:dwalker@jatoday.org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Schwartzh@ymcarichmond.or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Schwartzh@ymcarichmond.org" TargetMode="External"/><Relationship Id="rId2" Type="http://schemas.openxmlformats.org/officeDocument/2006/relationships/hyperlink" Target="mailto:malco42@verizon.net" TargetMode="External"/><Relationship Id="rId1" Type="http://schemas.openxmlformats.org/officeDocument/2006/relationships/hyperlink" Target="mailto:dwalker@jatoday.org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mailto:Schwartzh@ymcarichmon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5"/>
  <sheetViews>
    <sheetView tabSelected="1" workbookViewId="0">
      <selection activeCell="A7" sqref="A7"/>
    </sheetView>
  </sheetViews>
  <sheetFormatPr defaultColWidth="8.81640625" defaultRowHeight="14.5" x14ac:dyDescent="0.35"/>
  <cols>
    <col min="1" max="1" width="37.26953125" style="5" customWidth="1"/>
    <col min="2" max="2" width="10.54296875" style="3" customWidth="1"/>
    <col min="3" max="3" width="11.54296875" style="3" customWidth="1"/>
    <col min="4" max="4" width="17.81640625" style="3" customWidth="1"/>
    <col min="5" max="5" width="16.26953125" style="4" customWidth="1"/>
    <col min="6" max="6" width="28.7265625" style="4" hidden="1" customWidth="1"/>
    <col min="7" max="7" width="13.1796875" style="3" hidden="1" customWidth="1"/>
    <col min="8" max="8" width="7.81640625" style="3" customWidth="1"/>
    <col min="9" max="9" width="9.81640625" style="3" customWidth="1"/>
    <col min="10" max="10" width="8.81640625" style="3"/>
    <col min="11" max="11" width="10.453125" style="3" customWidth="1"/>
    <col min="12" max="12" width="18.1796875" style="3" customWidth="1"/>
    <col min="13" max="13" width="4.1796875" style="4" bestFit="1" customWidth="1"/>
    <col min="14" max="14" width="9.81640625" style="4" customWidth="1"/>
    <col min="15" max="16384" width="8.81640625" style="4"/>
  </cols>
  <sheetData>
    <row r="1" spans="1:14" ht="18.5" x14ac:dyDescent="0.35">
      <c r="A1" s="74" t="s">
        <v>492</v>
      </c>
    </row>
    <row r="3" spans="1:14" s="6" customFormat="1" x14ac:dyDescent="0.35">
      <c r="A3" s="224" t="s">
        <v>1</v>
      </c>
      <c r="B3" s="225" t="s">
        <v>10</v>
      </c>
      <c r="C3" s="225"/>
      <c r="D3" s="225"/>
      <c r="E3" s="225" t="s">
        <v>2</v>
      </c>
      <c r="F3" s="225"/>
      <c r="G3" s="225"/>
      <c r="H3" s="224" t="s">
        <v>47</v>
      </c>
      <c r="I3" s="225" t="s">
        <v>7</v>
      </c>
      <c r="J3" s="225"/>
      <c r="K3" s="225"/>
      <c r="L3" s="224" t="s">
        <v>134</v>
      </c>
    </row>
    <row r="4" spans="1:14" s="8" customFormat="1" x14ac:dyDescent="0.35">
      <c r="A4" s="224"/>
      <c r="B4" s="168" t="s">
        <v>0</v>
      </c>
      <c r="C4" s="168" t="s">
        <v>11</v>
      </c>
      <c r="D4" s="168" t="s">
        <v>3</v>
      </c>
      <c r="E4" s="168" t="s">
        <v>4</v>
      </c>
      <c r="F4" s="168" t="s">
        <v>5</v>
      </c>
      <c r="G4" s="168" t="s">
        <v>6</v>
      </c>
      <c r="H4" s="224"/>
      <c r="I4" s="168" t="s">
        <v>8</v>
      </c>
      <c r="J4" s="168" t="s">
        <v>9</v>
      </c>
      <c r="K4" s="168" t="s">
        <v>13</v>
      </c>
      <c r="L4" s="224"/>
    </row>
    <row r="5" spans="1:14" ht="15" customHeight="1" x14ac:dyDescent="0.35">
      <c r="A5" s="185" t="s">
        <v>545</v>
      </c>
      <c r="B5" s="179"/>
      <c r="C5" s="180"/>
      <c r="D5" s="181"/>
      <c r="E5" s="181"/>
      <c r="F5" s="182"/>
      <c r="G5" s="181"/>
      <c r="H5" s="181"/>
      <c r="I5" s="183"/>
      <c r="J5" s="181"/>
      <c r="K5" s="184"/>
      <c r="L5" s="181"/>
    </row>
    <row r="6" spans="1:14" s="186" customFormat="1" ht="31.5" customHeight="1" x14ac:dyDescent="0.35">
      <c r="A6" s="188" t="s">
        <v>127</v>
      </c>
      <c r="B6" s="189">
        <v>43436</v>
      </c>
      <c r="C6" s="190" t="s">
        <v>494</v>
      </c>
      <c r="D6" s="190"/>
      <c r="E6" s="190" t="s">
        <v>491</v>
      </c>
      <c r="F6" s="191"/>
      <c r="G6" s="190"/>
      <c r="H6" s="190"/>
      <c r="I6" s="192" t="s">
        <v>37</v>
      </c>
      <c r="J6" s="190"/>
      <c r="K6" s="193"/>
      <c r="L6" s="194" t="s">
        <v>546</v>
      </c>
    </row>
    <row r="7" spans="1:14" s="186" customFormat="1" ht="31.5" customHeight="1" x14ac:dyDescent="0.35">
      <c r="A7" s="195" t="s">
        <v>547</v>
      </c>
      <c r="B7" s="196">
        <v>43520</v>
      </c>
      <c r="C7" s="197" t="s">
        <v>494</v>
      </c>
      <c r="D7" s="197" t="s">
        <v>548</v>
      </c>
      <c r="E7" s="197" t="s">
        <v>496</v>
      </c>
      <c r="F7" s="198"/>
      <c r="G7" s="197"/>
      <c r="H7" s="197"/>
      <c r="I7" s="199">
        <v>8</v>
      </c>
      <c r="J7" s="197">
        <v>1</v>
      </c>
      <c r="K7" s="200">
        <v>3</v>
      </c>
      <c r="L7" s="197" t="s">
        <v>546</v>
      </c>
    </row>
    <row r="8" spans="1:14" x14ac:dyDescent="0.35">
      <c r="A8" s="201" t="s">
        <v>500</v>
      </c>
      <c r="B8" s="202">
        <v>43237</v>
      </c>
      <c r="C8" s="194" t="s">
        <v>501</v>
      </c>
      <c r="D8" s="194" t="s">
        <v>502</v>
      </c>
      <c r="E8" s="194" t="s">
        <v>503</v>
      </c>
      <c r="F8" s="203"/>
      <c r="G8" s="194"/>
      <c r="H8" s="204"/>
      <c r="I8" s="205">
        <v>20</v>
      </c>
      <c r="J8" s="194">
        <v>15</v>
      </c>
      <c r="K8" s="206">
        <v>30</v>
      </c>
      <c r="L8" s="194" t="s">
        <v>136</v>
      </c>
      <c r="N8" s="173"/>
    </row>
    <row r="9" spans="1:14" x14ac:dyDescent="0.35">
      <c r="A9" s="201" t="s">
        <v>497</v>
      </c>
      <c r="B9" s="202">
        <v>43250</v>
      </c>
      <c r="C9" s="194" t="s">
        <v>498</v>
      </c>
      <c r="D9" s="194" t="s">
        <v>499</v>
      </c>
      <c r="E9" s="194" t="s">
        <v>496</v>
      </c>
      <c r="F9" s="203"/>
      <c r="G9" s="194"/>
      <c r="H9" s="204"/>
      <c r="I9" s="205">
        <v>20</v>
      </c>
      <c r="J9" s="194">
        <v>10</v>
      </c>
      <c r="K9" s="206">
        <v>15</v>
      </c>
      <c r="L9" s="194" t="s">
        <v>546</v>
      </c>
      <c r="N9" s="173"/>
    </row>
    <row r="10" spans="1:14" x14ac:dyDescent="0.35">
      <c r="A10" s="201" t="s">
        <v>493</v>
      </c>
      <c r="B10" s="202">
        <v>43260</v>
      </c>
      <c r="C10" s="207" t="s">
        <v>494</v>
      </c>
      <c r="D10" s="194" t="s">
        <v>495</v>
      </c>
      <c r="E10" s="194" t="s">
        <v>496</v>
      </c>
      <c r="F10" s="203"/>
      <c r="G10" s="194"/>
      <c r="H10" s="204"/>
      <c r="I10" s="205">
        <v>12</v>
      </c>
      <c r="J10" s="194">
        <v>8</v>
      </c>
      <c r="K10" s="206">
        <v>16</v>
      </c>
      <c r="L10" s="194" t="s">
        <v>546</v>
      </c>
      <c r="N10" s="173"/>
    </row>
    <row r="11" spans="1:14" x14ac:dyDescent="0.35">
      <c r="A11" s="201" t="s">
        <v>517</v>
      </c>
      <c r="B11" s="202">
        <v>43265</v>
      </c>
      <c r="C11" s="207" t="s">
        <v>501</v>
      </c>
      <c r="D11" s="194" t="s">
        <v>514</v>
      </c>
      <c r="E11" s="194" t="s">
        <v>397</v>
      </c>
      <c r="F11" s="203"/>
      <c r="G11" s="194"/>
      <c r="H11" s="204"/>
      <c r="I11" s="205">
        <v>2</v>
      </c>
      <c r="J11" s="194">
        <v>2</v>
      </c>
      <c r="K11" s="206">
        <v>8</v>
      </c>
      <c r="L11" s="194" t="s">
        <v>546</v>
      </c>
      <c r="N11" s="173"/>
    </row>
    <row r="12" spans="1:14" ht="15" customHeight="1" x14ac:dyDescent="0.35">
      <c r="A12" s="185" t="s">
        <v>544</v>
      </c>
      <c r="B12" s="179"/>
      <c r="C12" s="180"/>
      <c r="D12" s="181"/>
      <c r="E12" s="181"/>
      <c r="F12" s="182"/>
      <c r="G12" s="181"/>
      <c r="H12" s="181"/>
      <c r="I12" s="183"/>
      <c r="J12" s="181"/>
      <c r="K12" s="184"/>
      <c r="L12" s="181"/>
    </row>
    <row r="13" spans="1:14" x14ac:dyDescent="0.35">
      <c r="A13" s="9" t="s">
        <v>533</v>
      </c>
      <c r="B13" s="221" t="s">
        <v>534</v>
      </c>
      <c r="C13" s="222"/>
      <c r="D13" s="223"/>
      <c r="E13" s="1" t="s">
        <v>349</v>
      </c>
      <c r="F13" s="161"/>
      <c r="G13" s="1"/>
      <c r="H13" s="162"/>
      <c r="I13" s="163">
        <v>10</v>
      </c>
      <c r="J13" s="1">
        <v>8</v>
      </c>
      <c r="K13" s="164">
        <v>240</v>
      </c>
      <c r="L13" s="172" t="s">
        <v>546</v>
      </c>
    </row>
    <row r="14" spans="1:14" x14ac:dyDescent="0.35">
      <c r="A14" s="9" t="s">
        <v>515</v>
      </c>
      <c r="B14" s="169">
        <v>43299</v>
      </c>
      <c r="C14" s="1" t="s">
        <v>501</v>
      </c>
      <c r="D14" s="162" t="s">
        <v>507</v>
      </c>
      <c r="E14" s="1" t="s">
        <v>496</v>
      </c>
      <c r="F14" s="161"/>
      <c r="G14" s="1"/>
      <c r="H14" s="162"/>
      <c r="I14" s="47">
        <v>10</v>
      </c>
      <c r="J14" s="1">
        <v>8</v>
      </c>
      <c r="K14" s="164">
        <v>24</v>
      </c>
      <c r="L14" s="172" t="s">
        <v>546</v>
      </c>
    </row>
    <row r="15" spans="1:14" s="5" customFormat="1" x14ac:dyDescent="0.35">
      <c r="A15" s="174" t="s">
        <v>510</v>
      </c>
      <c r="B15" s="175">
        <v>43340</v>
      </c>
      <c r="C15" s="162" t="s">
        <v>501</v>
      </c>
      <c r="D15" s="162" t="s">
        <v>507</v>
      </c>
      <c r="E15" s="162" t="s">
        <v>516</v>
      </c>
      <c r="F15" s="176"/>
      <c r="G15" s="162"/>
      <c r="H15" s="162"/>
      <c r="I15" s="177">
        <v>20</v>
      </c>
      <c r="J15" s="162">
        <v>8</v>
      </c>
      <c r="K15" s="178">
        <v>24</v>
      </c>
      <c r="L15" s="172" t="s">
        <v>546</v>
      </c>
    </row>
    <row r="16" spans="1:14" x14ac:dyDescent="0.35">
      <c r="A16" s="9" t="s">
        <v>518</v>
      </c>
      <c r="B16" s="169" t="s">
        <v>519</v>
      </c>
      <c r="C16" s="1" t="s">
        <v>520</v>
      </c>
      <c r="D16" s="1" t="s">
        <v>521</v>
      </c>
      <c r="E16" s="1" t="s">
        <v>522</v>
      </c>
      <c r="F16" s="161"/>
      <c r="G16" s="1"/>
      <c r="H16" s="166"/>
      <c r="I16" s="47">
        <v>8</v>
      </c>
      <c r="J16" s="1">
        <v>4</v>
      </c>
      <c r="K16" s="164"/>
      <c r="L16" s="172" t="s">
        <v>546</v>
      </c>
    </row>
    <row r="17" spans="1:12" ht="29" x14ac:dyDescent="0.35">
      <c r="A17" s="9" t="s">
        <v>531</v>
      </c>
      <c r="B17" s="169">
        <v>43376</v>
      </c>
      <c r="C17" s="1" t="s">
        <v>498</v>
      </c>
      <c r="D17" s="171">
        <v>0.52083333333333337</v>
      </c>
      <c r="E17" s="1" t="s">
        <v>532</v>
      </c>
      <c r="F17" s="161"/>
      <c r="G17" s="1"/>
      <c r="H17" s="166"/>
      <c r="I17" s="47">
        <v>20</v>
      </c>
      <c r="J17" s="1">
        <v>6</v>
      </c>
      <c r="K17" s="164">
        <v>6</v>
      </c>
      <c r="L17" s="172" t="s">
        <v>546</v>
      </c>
    </row>
    <row r="18" spans="1:12" x14ac:dyDescent="0.35">
      <c r="A18" s="9" t="s">
        <v>523</v>
      </c>
      <c r="B18" s="169" t="s">
        <v>524</v>
      </c>
      <c r="C18" s="1" t="s">
        <v>525</v>
      </c>
      <c r="D18" s="1" t="s">
        <v>526</v>
      </c>
      <c r="E18" s="1" t="s">
        <v>527</v>
      </c>
      <c r="F18" s="161"/>
      <c r="G18" s="1"/>
      <c r="H18" s="166"/>
      <c r="I18" s="47">
        <v>25</v>
      </c>
      <c r="J18" s="1">
        <v>25</v>
      </c>
      <c r="K18" s="164">
        <v>75</v>
      </c>
      <c r="L18" s="172" t="s">
        <v>546</v>
      </c>
    </row>
    <row r="19" spans="1:12" x14ac:dyDescent="0.35">
      <c r="A19" s="9" t="s">
        <v>536</v>
      </c>
      <c r="B19" s="169">
        <v>43392</v>
      </c>
      <c r="C19" s="171">
        <v>0.70833333333333337</v>
      </c>
      <c r="D19" s="1" t="s">
        <v>537</v>
      </c>
      <c r="E19" s="1" t="s">
        <v>538</v>
      </c>
      <c r="F19" s="161"/>
      <c r="G19" s="1"/>
      <c r="H19" s="166"/>
      <c r="I19" s="47">
        <v>4</v>
      </c>
      <c r="J19" s="1">
        <v>1</v>
      </c>
      <c r="K19" s="164">
        <v>2</v>
      </c>
      <c r="L19" s="172" t="s">
        <v>546</v>
      </c>
    </row>
    <row r="20" spans="1:12" ht="29" x14ac:dyDescent="0.35">
      <c r="A20" s="9" t="s">
        <v>535</v>
      </c>
      <c r="B20" s="169">
        <v>43418</v>
      </c>
      <c r="C20" s="1" t="s">
        <v>498</v>
      </c>
      <c r="D20" s="1" t="s">
        <v>543</v>
      </c>
      <c r="E20" s="1" t="s">
        <v>532</v>
      </c>
      <c r="F20" s="161"/>
      <c r="G20" s="1"/>
      <c r="H20" s="166"/>
      <c r="I20" s="47"/>
      <c r="J20" s="1"/>
      <c r="K20" s="164"/>
      <c r="L20" s="172" t="s">
        <v>546</v>
      </c>
    </row>
    <row r="21" spans="1:12" ht="29" x14ac:dyDescent="0.35">
      <c r="A21" s="16" t="s">
        <v>127</v>
      </c>
      <c r="B21" s="170">
        <v>43421</v>
      </c>
      <c r="C21" s="17" t="s">
        <v>494</v>
      </c>
      <c r="D21" s="17"/>
      <c r="E21" s="17" t="s">
        <v>491</v>
      </c>
      <c r="F21" s="154"/>
      <c r="G21" s="17"/>
      <c r="H21" s="17"/>
      <c r="I21" s="155" t="s">
        <v>37</v>
      </c>
      <c r="J21" s="17"/>
      <c r="K21" s="156"/>
      <c r="L21" s="172" t="s">
        <v>546</v>
      </c>
    </row>
    <row r="22" spans="1:12" x14ac:dyDescent="0.35">
      <c r="A22" s="174" t="s">
        <v>528</v>
      </c>
      <c r="B22" s="169">
        <v>43447</v>
      </c>
      <c r="C22" s="1" t="s">
        <v>501</v>
      </c>
      <c r="D22" s="1" t="s">
        <v>529</v>
      </c>
      <c r="E22" s="1" t="s">
        <v>530</v>
      </c>
      <c r="F22" s="161"/>
      <c r="G22" s="1"/>
      <c r="H22" s="187">
        <v>13.75</v>
      </c>
      <c r="I22" s="47">
        <v>8</v>
      </c>
      <c r="J22" s="1">
        <v>8</v>
      </c>
      <c r="K22" s="164">
        <v>16</v>
      </c>
      <c r="L22" s="172" t="s">
        <v>546</v>
      </c>
    </row>
    <row r="23" spans="1:12" x14ac:dyDescent="0.35">
      <c r="A23" s="9" t="s">
        <v>504</v>
      </c>
      <c r="B23" s="169">
        <v>43494</v>
      </c>
      <c r="C23" s="1" t="s">
        <v>505</v>
      </c>
      <c r="D23" s="1" t="s">
        <v>507</v>
      </c>
      <c r="E23" s="1" t="s">
        <v>279</v>
      </c>
      <c r="F23" s="161"/>
      <c r="G23" s="1"/>
      <c r="H23" s="167"/>
      <c r="I23" s="47">
        <v>10</v>
      </c>
      <c r="J23" s="1">
        <v>10</v>
      </c>
      <c r="K23" s="164">
        <v>32</v>
      </c>
      <c r="L23" s="172" t="s">
        <v>546</v>
      </c>
    </row>
    <row r="24" spans="1:12" x14ac:dyDescent="0.35">
      <c r="A24" s="9" t="s">
        <v>511</v>
      </c>
      <c r="B24" s="169">
        <v>43526</v>
      </c>
      <c r="C24" s="1" t="s">
        <v>494</v>
      </c>
      <c r="D24" s="1" t="s">
        <v>512</v>
      </c>
      <c r="E24" s="1" t="s">
        <v>279</v>
      </c>
      <c r="F24" s="161"/>
      <c r="G24" s="1"/>
      <c r="H24" s="167">
        <v>500</v>
      </c>
      <c r="I24" s="47">
        <v>8</v>
      </c>
      <c r="J24" s="1">
        <v>8</v>
      </c>
      <c r="K24" s="164">
        <v>28</v>
      </c>
      <c r="L24" s="172" t="s">
        <v>546</v>
      </c>
    </row>
    <row r="25" spans="1:12" x14ac:dyDescent="0.35">
      <c r="A25" s="9" t="s">
        <v>508</v>
      </c>
      <c r="B25" s="169">
        <v>43546</v>
      </c>
      <c r="C25" s="1" t="s">
        <v>501</v>
      </c>
      <c r="D25" s="171">
        <v>0.83333333333333337</v>
      </c>
      <c r="E25" s="1" t="s">
        <v>509</v>
      </c>
      <c r="F25" s="161"/>
      <c r="G25" s="1"/>
      <c r="H25" s="162"/>
      <c r="I25" s="47">
        <v>20</v>
      </c>
      <c r="J25" s="1">
        <v>12</v>
      </c>
      <c r="K25" s="164">
        <v>20</v>
      </c>
      <c r="L25" s="172" t="s">
        <v>546</v>
      </c>
    </row>
    <row r="26" spans="1:12" x14ac:dyDescent="0.35">
      <c r="A26" s="9" t="s">
        <v>506</v>
      </c>
      <c r="B26" s="169">
        <v>43554</v>
      </c>
      <c r="C26" s="1" t="s">
        <v>494</v>
      </c>
      <c r="D26" s="1" t="s">
        <v>507</v>
      </c>
      <c r="E26" s="1" t="s">
        <v>50</v>
      </c>
      <c r="F26" s="161"/>
      <c r="G26" s="1"/>
      <c r="H26" s="167"/>
      <c r="I26" s="47">
        <v>50</v>
      </c>
      <c r="J26" s="1">
        <v>40</v>
      </c>
      <c r="K26" s="164">
        <v>120</v>
      </c>
      <c r="L26" s="172" t="s">
        <v>546</v>
      </c>
    </row>
    <row r="27" spans="1:12" x14ac:dyDescent="0.35">
      <c r="A27" s="9" t="s">
        <v>513</v>
      </c>
      <c r="B27" s="169">
        <v>43559</v>
      </c>
      <c r="C27" s="10" t="s">
        <v>498</v>
      </c>
      <c r="D27" s="1" t="s">
        <v>295</v>
      </c>
      <c r="E27" s="1" t="s">
        <v>496</v>
      </c>
      <c r="F27" s="161"/>
      <c r="G27" s="1"/>
      <c r="H27" s="162"/>
      <c r="I27" s="163">
        <v>20</v>
      </c>
      <c r="J27" s="1">
        <v>12</v>
      </c>
      <c r="K27" s="164">
        <v>24</v>
      </c>
      <c r="L27" s="1" t="s">
        <v>136</v>
      </c>
    </row>
    <row r="28" spans="1:12" x14ac:dyDescent="0.35">
      <c r="A28" s="208" t="s">
        <v>541</v>
      </c>
      <c r="B28" s="209">
        <v>46503</v>
      </c>
      <c r="C28" s="210" t="s">
        <v>542</v>
      </c>
      <c r="D28" s="211" t="s">
        <v>526</v>
      </c>
      <c r="E28" s="211" t="s">
        <v>214</v>
      </c>
      <c r="F28" s="212"/>
      <c r="G28" s="211"/>
      <c r="H28" s="213"/>
      <c r="I28" s="214">
        <v>20</v>
      </c>
      <c r="J28" s="211"/>
      <c r="K28" s="215"/>
      <c r="L28" s="211" t="s">
        <v>546</v>
      </c>
    </row>
    <row r="29" spans="1:12" ht="29" x14ac:dyDescent="0.35">
      <c r="A29" s="208" t="s">
        <v>539</v>
      </c>
      <c r="B29" s="209">
        <v>43589</v>
      </c>
      <c r="C29" s="210" t="s">
        <v>494</v>
      </c>
      <c r="D29" s="211" t="s">
        <v>540</v>
      </c>
      <c r="E29" s="211" t="s">
        <v>496</v>
      </c>
      <c r="F29" s="212"/>
      <c r="G29" s="211"/>
      <c r="H29" s="213"/>
      <c r="I29" s="214">
        <v>10</v>
      </c>
      <c r="J29" s="211"/>
      <c r="K29" s="215"/>
      <c r="L29" s="211" t="s">
        <v>136</v>
      </c>
    </row>
    <row r="30" spans="1:12" x14ac:dyDescent="0.35">
      <c r="A30" s="208" t="s">
        <v>493</v>
      </c>
      <c r="B30" s="209">
        <v>43624</v>
      </c>
      <c r="C30" s="210" t="s">
        <v>494</v>
      </c>
      <c r="D30" s="211" t="s">
        <v>495</v>
      </c>
      <c r="E30" s="211" t="s">
        <v>496</v>
      </c>
      <c r="F30" s="212"/>
      <c r="G30" s="211"/>
      <c r="H30" s="213"/>
      <c r="I30" s="214">
        <v>12</v>
      </c>
      <c r="J30" s="211"/>
      <c r="K30" s="215"/>
      <c r="L30" s="211" t="s">
        <v>546</v>
      </c>
    </row>
    <row r="31" spans="1:12" ht="15" thickBot="1" x14ac:dyDescent="0.35">
      <c r="A31" s="216"/>
      <c r="B31" s="217"/>
      <c r="C31" s="218"/>
      <c r="D31" s="218"/>
      <c r="E31" s="219"/>
      <c r="F31" s="219"/>
      <c r="G31" s="218"/>
      <c r="H31" s="218"/>
      <c r="I31" s="218"/>
      <c r="J31" s="218"/>
      <c r="K31" s="220"/>
      <c r="L31" s="218"/>
    </row>
    <row r="32" spans="1:12" x14ac:dyDescent="0.35">
      <c r="A32" s="68" t="s">
        <v>297</v>
      </c>
      <c r="B32" s="69">
        <v>16</v>
      </c>
      <c r="C32" s="65"/>
      <c r="D32" s="65"/>
      <c r="E32" s="66"/>
      <c r="F32" s="66"/>
      <c r="G32" s="65"/>
      <c r="H32" s="65"/>
      <c r="I32" s="65"/>
      <c r="J32" s="65">
        <f>SUM(J13:J31)</f>
        <v>150</v>
      </c>
      <c r="K32" s="67">
        <f>SUM(K13:K31)</f>
        <v>611</v>
      </c>
      <c r="L32" s="65" t="s">
        <v>549</v>
      </c>
    </row>
    <row r="33" spans="1:2" x14ac:dyDescent="0.35">
      <c r="A33" s="70" t="s">
        <v>131</v>
      </c>
      <c r="B33" s="71"/>
    </row>
    <row r="34" spans="1:2" x14ac:dyDescent="0.35">
      <c r="A34" s="70" t="s">
        <v>298</v>
      </c>
      <c r="B34" s="72">
        <v>150</v>
      </c>
    </row>
    <row r="35" spans="1:2" ht="15" thickBot="1" x14ac:dyDescent="0.4">
      <c r="A35" s="73" t="s">
        <v>13</v>
      </c>
      <c r="B35" s="157">
        <v>611</v>
      </c>
    </row>
  </sheetData>
  <mergeCells count="7">
    <mergeCell ref="I3:K3"/>
    <mergeCell ref="L3:L4"/>
    <mergeCell ref="B13:D13"/>
    <mergeCell ref="A3:A4"/>
    <mergeCell ref="B3:D3"/>
    <mergeCell ref="E3:G3"/>
    <mergeCell ref="H3:H4"/>
  </mergeCell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8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8.81640625" defaultRowHeight="13" x14ac:dyDescent="0.3"/>
  <cols>
    <col min="1" max="1" width="27.81640625" style="25" customWidth="1"/>
    <col min="2" max="2" width="12.54296875" style="25" bestFit="1" customWidth="1"/>
    <col min="3" max="7" width="10.7265625" style="28" customWidth="1"/>
    <col min="8" max="8" width="8.81640625" style="28" customWidth="1"/>
    <col min="9" max="20" width="10.7265625" style="28" customWidth="1"/>
    <col min="21" max="21" width="2.26953125" style="25" customWidth="1"/>
    <col min="22" max="22" width="6.7265625" style="25" customWidth="1"/>
    <col min="23" max="23" width="8.81640625" style="25"/>
    <col min="24" max="24" width="3.81640625" style="25" customWidth="1"/>
    <col min="25" max="25" width="8.81640625" style="28" customWidth="1"/>
    <col min="26" max="16384" width="8.81640625" style="25"/>
  </cols>
  <sheetData>
    <row r="1" spans="1:25" ht="15.5" x14ac:dyDescent="0.35">
      <c r="A1" s="29" t="s">
        <v>393</v>
      </c>
    </row>
    <row r="3" spans="1:25" ht="14.5" customHeight="1" x14ac:dyDescent="0.3">
      <c r="A3" s="235" t="s">
        <v>74</v>
      </c>
      <c r="B3" s="235" t="s">
        <v>75</v>
      </c>
      <c r="C3" s="233" t="s">
        <v>14</v>
      </c>
      <c r="D3" s="233" t="s">
        <v>21</v>
      </c>
      <c r="E3" s="233" t="s">
        <v>257</v>
      </c>
      <c r="F3" s="233" t="s">
        <v>258</v>
      </c>
      <c r="G3" s="233" t="s">
        <v>261</v>
      </c>
      <c r="H3" s="233" t="s">
        <v>267</v>
      </c>
      <c r="I3" s="233" t="s">
        <v>270</v>
      </c>
      <c r="J3" s="233" t="s">
        <v>266</v>
      </c>
      <c r="K3" s="233" t="s">
        <v>271</v>
      </c>
      <c r="L3" s="233" t="s">
        <v>162</v>
      </c>
      <c r="M3" s="233" t="s">
        <v>284</v>
      </c>
      <c r="N3" s="233" t="s">
        <v>290</v>
      </c>
      <c r="O3" s="233" t="s">
        <v>282</v>
      </c>
      <c r="P3" s="233" t="s">
        <v>281</v>
      </c>
      <c r="Q3" s="233" t="s">
        <v>280</v>
      </c>
      <c r="R3" s="233" t="s">
        <v>208</v>
      </c>
      <c r="S3" s="233" t="s">
        <v>182</v>
      </c>
      <c r="T3" s="233"/>
      <c r="V3" s="232" t="s">
        <v>128</v>
      </c>
      <c r="W3" s="232"/>
      <c r="Y3" s="233" t="s">
        <v>267</v>
      </c>
    </row>
    <row r="4" spans="1:25" s="28" customFormat="1" ht="34.5" customHeight="1" x14ac:dyDescent="0.35">
      <c r="A4" s="235"/>
      <c r="B4" s="235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V4" s="32" t="s">
        <v>129</v>
      </c>
      <c r="W4" s="32" t="s">
        <v>130</v>
      </c>
      <c r="Y4" s="234"/>
    </row>
    <row r="5" spans="1:25" x14ac:dyDescent="0.3">
      <c r="A5" s="26" t="s">
        <v>167</v>
      </c>
      <c r="B5" s="27" t="s">
        <v>51</v>
      </c>
      <c r="C5" s="30"/>
      <c r="D5" s="30"/>
      <c r="E5" s="30"/>
      <c r="F5" s="30"/>
      <c r="G5" s="30">
        <f>2+2+2</f>
        <v>6</v>
      </c>
      <c r="H5" s="58" t="s">
        <v>268</v>
      </c>
      <c r="I5" s="30"/>
      <c r="J5" s="38"/>
      <c r="K5" s="30"/>
      <c r="L5" s="30"/>
      <c r="M5" s="30"/>
      <c r="N5" s="30"/>
      <c r="O5" s="30"/>
      <c r="P5" s="30"/>
      <c r="Q5" s="38"/>
      <c r="R5" s="38"/>
      <c r="S5" s="38"/>
      <c r="T5" s="30"/>
      <c r="U5" s="28"/>
      <c r="V5" s="31">
        <f t="shared" ref="V5:V36" si="0">IF(COUNTA(C5:T5)=0,"",COUNTA(C5:T5))</f>
        <v>2</v>
      </c>
      <c r="W5" s="33">
        <f t="shared" ref="W5:W36" si="1">SUM(C5:T5)</f>
        <v>6</v>
      </c>
      <c r="Y5" s="58" t="s">
        <v>268</v>
      </c>
    </row>
    <row r="6" spans="1:25" x14ac:dyDescent="0.3">
      <c r="A6" s="26" t="s">
        <v>52</v>
      </c>
      <c r="B6" s="27" t="s">
        <v>51</v>
      </c>
      <c r="C6" s="30"/>
      <c r="D6" s="30"/>
      <c r="E6" s="30"/>
      <c r="F6" s="30"/>
      <c r="G6" s="30"/>
      <c r="H6" s="58" t="s">
        <v>268</v>
      </c>
      <c r="I6" s="30"/>
      <c r="J6" s="38"/>
      <c r="K6" s="30"/>
      <c r="L6" s="30"/>
      <c r="M6" s="30"/>
      <c r="N6" s="30"/>
      <c r="O6" s="30"/>
      <c r="P6" s="30"/>
      <c r="Q6" s="38"/>
      <c r="R6" s="38"/>
      <c r="S6" s="38">
        <v>2.5</v>
      </c>
      <c r="T6" s="30"/>
      <c r="U6" s="28"/>
      <c r="V6" s="31">
        <f t="shared" si="0"/>
        <v>2</v>
      </c>
      <c r="W6" s="33">
        <f t="shared" si="1"/>
        <v>2.5</v>
      </c>
      <c r="Y6" s="58" t="s">
        <v>268</v>
      </c>
    </row>
    <row r="7" spans="1:25" x14ac:dyDescent="0.3">
      <c r="A7" s="26" t="s">
        <v>53</v>
      </c>
      <c r="B7" s="27" t="s">
        <v>51</v>
      </c>
      <c r="C7" s="30"/>
      <c r="D7" s="30"/>
      <c r="E7" s="30"/>
      <c r="F7" s="30">
        <v>4</v>
      </c>
      <c r="G7" s="30"/>
      <c r="H7" s="38"/>
      <c r="I7" s="30"/>
      <c r="J7" s="38"/>
      <c r="K7" s="30"/>
      <c r="L7" s="30"/>
      <c r="M7" s="30"/>
      <c r="N7" s="30"/>
      <c r="O7" s="30"/>
      <c r="P7" s="30"/>
      <c r="Q7" s="38"/>
      <c r="R7" s="38"/>
      <c r="S7" s="38"/>
      <c r="T7" s="30"/>
      <c r="U7" s="28"/>
      <c r="V7" s="31">
        <f t="shared" si="0"/>
        <v>1</v>
      </c>
      <c r="W7" s="33">
        <f t="shared" si="1"/>
        <v>4</v>
      </c>
      <c r="Y7" s="30"/>
    </row>
    <row r="8" spans="1:25" x14ac:dyDescent="0.3">
      <c r="A8" s="26" t="s">
        <v>54</v>
      </c>
      <c r="B8" s="27" t="s">
        <v>51</v>
      </c>
      <c r="C8" s="30"/>
      <c r="D8" s="30"/>
      <c r="E8" s="30"/>
      <c r="F8" s="30">
        <v>1</v>
      </c>
      <c r="G8" s="30"/>
      <c r="H8" s="58" t="s">
        <v>268</v>
      </c>
      <c r="I8" s="30"/>
      <c r="J8" s="38"/>
      <c r="K8" s="30"/>
      <c r="L8" s="30">
        <v>3</v>
      </c>
      <c r="M8" s="30"/>
      <c r="N8" s="30"/>
      <c r="O8" s="30"/>
      <c r="P8" s="30"/>
      <c r="Q8" s="38"/>
      <c r="R8" s="38"/>
      <c r="S8" s="38"/>
      <c r="T8" s="30"/>
      <c r="U8" s="28"/>
      <c r="V8" s="31">
        <f t="shared" si="0"/>
        <v>3</v>
      </c>
      <c r="W8" s="33">
        <f t="shared" si="1"/>
        <v>4</v>
      </c>
      <c r="Y8" s="58" t="s">
        <v>268</v>
      </c>
    </row>
    <row r="9" spans="1:25" x14ac:dyDescent="0.3">
      <c r="A9" s="26" t="s">
        <v>55</v>
      </c>
      <c r="B9" s="27" t="s">
        <v>51</v>
      </c>
      <c r="C9" s="30"/>
      <c r="D9" s="30"/>
      <c r="E9" s="30"/>
      <c r="F9" s="30"/>
      <c r="G9" s="30"/>
      <c r="H9" s="38"/>
      <c r="I9" s="30"/>
      <c r="J9" s="38"/>
      <c r="K9" s="30"/>
      <c r="L9" s="30"/>
      <c r="M9" s="30"/>
      <c r="N9" s="30"/>
      <c r="O9" s="30"/>
      <c r="P9" s="30"/>
      <c r="Q9" s="38"/>
      <c r="R9" s="38"/>
      <c r="S9" s="38"/>
      <c r="T9" s="30"/>
      <c r="U9" s="28"/>
      <c r="V9" s="31" t="str">
        <f t="shared" si="0"/>
        <v/>
      </c>
      <c r="W9" s="33">
        <f t="shared" si="1"/>
        <v>0</v>
      </c>
      <c r="Y9" s="30"/>
    </row>
    <row r="10" spans="1:25" x14ac:dyDescent="0.3">
      <c r="A10" s="26" t="s">
        <v>56</v>
      </c>
      <c r="B10" s="27" t="s">
        <v>51</v>
      </c>
      <c r="C10" s="30"/>
      <c r="D10" s="30"/>
      <c r="E10" s="30"/>
      <c r="F10" s="30"/>
      <c r="G10" s="30"/>
      <c r="H10" s="58" t="s">
        <v>268</v>
      </c>
      <c r="I10" s="30"/>
      <c r="J10" s="38"/>
      <c r="K10" s="30"/>
      <c r="L10" s="30"/>
      <c r="M10" s="30"/>
      <c r="N10" s="30"/>
      <c r="O10" s="30"/>
      <c r="P10" s="30"/>
      <c r="Q10" s="38"/>
      <c r="R10" s="38"/>
      <c r="S10" s="38"/>
      <c r="T10" s="30"/>
      <c r="U10" s="28"/>
      <c r="V10" s="31">
        <f t="shared" si="0"/>
        <v>1</v>
      </c>
      <c r="W10" s="33">
        <f t="shared" si="1"/>
        <v>0</v>
      </c>
      <c r="Y10" s="58" t="s">
        <v>268</v>
      </c>
    </row>
    <row r="11" spans="1:25" x14ac:dyDescent="0.3">
      <c r="A11" s="26" t="s">
        <v>57</v>
      </c>
      <c r="B11" s="27" t="s">
        <v>51</v>
      </c>
      <c r="C11" s="30"/>
      <c r="D11" s="30"/>
      <c r="E11" s="30"/>
      <c r="F11" s="30"/>
      <c r="G11" s="30"/>
      <c r="H11" s="58" t="s">
        <v>268</v>
      </c>
      <c r="I11" s="30"/>
      <c r="J11" s="38"/>
      <c r="K11" s="30"/>
      <c r="L11" s="30"/>
      <c r="M11" s="30"/>
      <c r="N11" s="30"/>
      <c r="O11" s="30"/>
      <c r="P11" s="30"/>
      <c r="Q11" s="38"/>
      <c r="R11" s="38"/>
      <c r="S11" s="38"/>
      <c r="T11" s="30"/>
      <c r="U11" s="28"/>
      <c r="V11" s="31">
        <f t="shared" si="0"/>
        <v>1</v>
      </c>
      <c r="W11" s="33">
        <f t="shared" si="1"/>
        <v>0</v>
      </c>
      <c r="Y11" s="58" t="s">
        <v>268</v>
      </c>
    </row>
    <row r="12" spans="1:25" x14ac:dyDescent="0.3">
      <c r="A12" s="80" t="s">
        <v>58</v>
      </c>
      <c r="B12" s="93" t="s">
        <v>51</v>
      </c>
      <c r="C12" s="94"/>
      <c r="D12" s="94"/>
      <c r="E12" s="94"/>
      <c r="F12" s="94"/>
      <c r="G12" s="94"/>
      <c r="H12" s="94"/>
      <c r="I12" s="94"/>
      <c r="J12" s="94">
        <v>10</v>
      </c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5"/>
      <c r="V12" s="60">
        <f t="shared" si="0"/>
        <v>1</v>
      </c>
      <c r="W12" s="61">
        <f t="shared" si="1"/>
        <v>10</v>
      </c>
      <c r="Y12" s="30"/>
    </row>
    <row r="13" spans="1:25" x14ac:dyDescent="0.3">
      <c r="A13" s="26" t="s">
        <v>59</v>
      </c>
      <c r="B13" s="27" t="s">
        <v>51</v>
      </c>
      <c r="C13" s="30"/>
      <c r="D13" s="30"/>
      <c r="E13" s="30"/>
      <c r="F13" s="30"/>
      <c r="G13" s="30"/>
      <c r="H13" s="58" t="s">
        <v>268</v>
      </c>
      <c r="I13" s="30"/>
      <c r="J13" s="38"/>
      <c r="K13" s="30"/>
      <c r="L13" s="30"/>
      <c r="M13" s="30"/>
      <c r="N13" s="30"/>
      <c r="O13" s="30"/>
      <c r="P13" s="30"/>
      <c r="Q13" s="38"/>
      <c r="R13" s="38"/>
      <c r="S13" s="38"/>
      <c r="T13" s="30"/>
      <c r="U13" s="28"/>
      <c r="V13" s="31">
        <f t="shared" si="0"/>
        <v>1</v>
      </c>
      <c r="W13" s="33">
        <f t="shared" si="1"/>
        <v>0</v>
      </c>
      <c r="Y13" s="58" t="s">
        <v>268</v>
      </c>
    </row>
    <row r="14" spans="1:25" x14ac:dyDescent="0.3">
      <c r="A14" s="26" t="s">
        <v>60</v>
      </c>
      <c r="B14" s="27" t="s">
        <v>61</v>
      </c>
      <c r="C14" s="30"/>
      <c r="D14" s="30"/>
      <c r="E14" s="30"/>
      <c r="F14" s="30">
        <v>1</v>
      </c>
      <c r="G14" s="30"/>
      <c r="H14" s="38"/>
      <c r="I14" s="30"/>
      <c r="J14" s="38"/>
      <c r="K14" s="30"/>
      <c r="L14" s="30"/>
      <c r="M14" s="30"/>
      <c r="N14" s="30"/>
      <c r="O14" s="30"/>
      <c r="P14" s="30"/>
      <c r="Q14" s="38"/>
      <c r="R14" s="38"/>
      <c r="S14" s="38"/>
      <c r="T14" s="30"/>
      <c r="U14" s="28"/>
      <c r="V14" s="31">
        <f t="shared" si="0"/>
        <v>1</v>
      </c>
      <c r="W14" s="33">
        <f t="shared" si="1"/>
        <v>1</v>
      </c>
      <c r="Y14" s="30"/>
    </row>
    <row r="15" spans="1:25" x14ac:dyDescent="0.3">
      <c r="A15" s="26" t="s">
        <v>62</v>
      </c>
      <c r="B15" s="27" t="s">
        <v>61</v>
      </c>
      <c r="C15" s="30"/>
      <c r="D15" s="30"/>
      <c r="E15" s="30"/>
      <c r="F15" s="30"/>
      <c r="G15" s="30"/>
      <c r="H15" s="38"/>
      <c r="I15" s="30"/>
      <c r="J15" s="38"/>
      <c r="K15" s="30"/>
      <c r="L15" s="30"/>
      <c r="M15" s="30"/>
      <c r="N15" s="30"/>
      <c r="O15" s="30"/>
      <c r="P15" s="30"/>
      <c r="Q15" s="38"/>
      <c r="R15" s="38"/>
      <c r="S15" s="38"/>
      <c r="T15" s="30"/>
      <c r="U15" s="28"/>
      <c r="V15" s="31" t="str">
        <f t="shared" si="0"/>
        <v/>
      </c>
      <c r="W15" s="33">
        <f t="shared" si="1"/>
        <v>0</v>
      </c>
      <c r="Y15" s="30"/>
    </row>
    <row r="16" spans="1:25" x14ac:dyDescent="0.3">
      <c r="A16" s="26" t="s">
        <v>63</v>
      </c>
      <c r="B16" s="27" t="s">
        <v>51</v>
      </c>
      <c r="C16" s="30">
        <v>2.5</v>
      </c>
      <c r="D16" s="30"/>
      <c r="E16" s="30"/>
      <c r="F16" s="30">
        <v>1</v>
      </c>
      <c r="G16" s="30">
        <v>4</v>
      </c>
      <c r="H16" s="38"/>
      <c r="I16" s="30"/>
      <c r="J16" s="38"/>
      <c r="K16" s="30"/>
      <c r="L16" s="30"/>
      <c r="M16" s="30"/>
      <c r="N16" s="30"/>
      <c r="O16" s="30"/>
      <c r="P16" s="30"/>
      <c r="Q16" s="38"/>
      <c r="R16" s="38"/>
      <c r="S16" s="38"/>
      <c r="T16" s="30"/>
      <c r="U16" s="28"/>
      <c r="V16" s="31">
        <f t="shared" si="0"/>
        <v>3</v>
      </c>
      <c r="W16" s="33">
        <f t="shared" si="1"/>
        <v>7.5</v>
      </c>
      <c r="Y16" s="30"/>
    </row>
    <row r="17" spans="1:25" x14ac:dyDescent="0.3">
      <c r="A17" s="26" t="s">
        <v>226</v>
      </c>
      <c r="B17" s="27" t="s">
        <v>51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>
        <v>3</v>
      </c>
      <c r="P17" s="38"/>
      <c r="Q17" s="38"/>
      <c r="R17" s="38"/>
      <c r="S17" s="38"/>
      <c r="T17" s="38"/>
      <c r="U17" s="28"/>
      <c r="V17" s="31">
        <f t="shared" si="0"/>
        <v>1</v>
      </c>
      <c r="W17" s="33">
        <f t="shared" si="1"/>
        <v>3</v>
      </c>
      <c r="Y17" s="38"/>
    </row>
    <row r="18" spans="1:25" x14ac:dyDescent="0.3">
      <c r="A18" s="26" t="s">
        <v>220</v>
      </c>
      <c r="B18" s="27" t="s">
        <v>51</v>
      </c>
      <c r="C18" s="38"/>
      <c r="D18" s="38"/>
      <c r="E18" s="38"/>
      <c r="F18" s="38"/>
      <c r="G18" s="38">
        <v>4</v>
      </c>
      <c r="H18" s="38"/>
      <c r="I18" s="38"/>
      <c r="J18" s="38"/>
      <c r="K18" s="38"/>
      <c r="L18" s="38">
        <v>3</v>
      </c>
      <c r="M18" s="38"/>
      <c r="N18" s="38"/>
      <c r="O18" s="38"/>
      <c r="P18" s="38">
        <v>2</v>
      </c>
      <c r="Q18" s="38"/>
      <c r="R18" s="38"/>
      <c r="S18" s="38"/>
      <c r="T18" s="38"/>
      <c r="U18" s="28"/>
      <c r="V18" s="31">
        <f t="shared" si="0"/>
        <v>3</v>
      </c>
      <c r="W18" s="33">
        <f t="shared" si="1"/>
        <v>9</v>
      </c>
      <c r="Y18" s="38"/>
    </row>
    <row r="19" spans="1:25" x14ac:dyDescent="0.3">
      <c r="A19" s="26" t="s">
        <v>188</v>
      </c>
      <c r="B19" s="27" t="s">
        <v>61</v>
      </c>
      <c r="C19" s="30"/>
      <c r="D19" s="30"/>
      <c r="E19" s="30"/>
      <c r="F19" s="30"/>
      <c r="G19" s="30"/>
      <c r="H19" s="38"/>
      <c r="I19" s="30"/>
      <c r="J19" s="38"/>
      <c r="K19" s="30"/>
      <c r="L19" s="30"/>
      <c r="M19" s="30"/>
      <c r="N19" s="30"/>
      <c r="O19" s="30"/>
      <c r="P19" s="30"/>
      <c r="Q19" s="38"/>
      <c r="R19" s="38"/>
      <c r="S19" s="38"/>
      <c r="T19" s="30"/>
      <c r="U19" s="28"/>
      <c r="V19" s="31" t="str">
        <f t="shared" si="0"/>
        <v/>
      </c>
      <c r="W19" s="33">
        <f t="shared" si="1"/>
        <v>0</v>
      </c>
      <c r="Y19" s="30"/>
    </row>
    <row r="20" spans="1:25" x14ac:dyDescent="0.3">
      <c r="A20" s="26" t="s">
        <v>64</v>
      </c>
      <c r="B20" s="27" t="s">
        <v>51</v>
      </c>
      <c r="C20" s="30"/>
      <c r="D20" s="30"/>
      <c r="E20" s="30"/>
      <c r="F20" s="30">
        <v>1</v>
      </c>
      <c r="G20" s="30"/>
      <c r="H20" s="58" t="s">
        <v>268</v>
      </c>
      <c r="I20" s="30"/>
      <c r="J20" s="38"/>
      <c r="K20" s="30"/>
      <c r="L20" s="30"/>
      <c r="M20" s="30"/>
      <c r="N20" s="30"/>
      <c r="O20" s="30"/>
      <c r="P20" s="30"/>
      <c r="Q20" s="38">
        <v>2.5</v>
      </c>
      <c r="R20" s="38"/>
      <c r="S20" s="38"/>
      <c r="T20" s="30"/>
      <c r="U20" s="28"/>
      <c r="V20" s="31">
        <f t="shared" si="0"/>
        <v>3</v>
      </c>
      <c r="W20" s="33">
        <f t="shared" si="1"/>
        <v>3.5</v>
      </c>
      <c r="Y20" s="58" t="s">
        <v>268</v>
      </c>
    </row>
    <row r="21" spans="1:25" x14ac:dyDescent="0.3">
      <c r="A21" s="26" t="s">
        <v>221</v>
      </c>
      <c r="B21" s="27" t="s">
        <v>51</v>
      </c>
      <c r="C21" s="38"/>
      <c r="D21" s="38"/>
      <c r="E21" s="38"/>
      <c r="F21" s="38"/>
      <c r="G21" s="38"/>
      <c r="H21" s="58" t="s">
        <v>268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28"/>
      <c r="V21" s="31">
        <f t="shared" si="0"/>
        <v>1</v>
      </c>
      <c r="W21" s="33">
        <f t="shared" si="1"/>
        <v>0</v>
      </c>
      <c r="Y21" s="58" t="s">
        <v>268</v>
      </c>
    </row>
    <row r="22" spans="1:25" x14ac:dyDescent="0.3">
      <c r="A22" s="26" t="s">
        <v>263</v>
      </c>
      <c r="B22" s="27" t="s">
        <v>51</v>
      </c>
      <c r="C22" s="38"/>
      <c r="D22" s="38"/>
      <c r="E22" s="38"/>
      <c r="F22" s="38"/>
      <c r="G22" s="38"/>
      <c r="H22" s="38"/>
      <c r="I22" s="38"/>
      <c r="J22" s="38"/>
      <c r="K22" s="38">
        <v>1</v>
      </c>
      <c r="L22" s="38">
        <v>2.5</v>
      </c>
      <c r="M22" s="38"/>
      <c r="N22" s="38"/>
      <c r="O22" s="38"/>
      <c r="P22" s="38">
        <v>2</v>
      </c>
      <c r="Q22" s="38"/>
      <c r="R22" s="38"/>
      <c r="S22" s="38"/>
      <c r="T22" s="38"/>
      <c r="U22" s="28"/>
      <c r="V22" s="31">
        <f t="shared" si="0"/>
        <v>3</v>
      </c>
      <c r="W22" s="33">
        <f t="shared" si="1"/>
        <v>5.5</v>
      </c>
      <c r="Y22" s="38"/>
    </row>
    <row r="23" spans="1:25" x14ac:dyDescent="0.3">
      <c r="A23" s="26" t="s">
        <v>189</v>
      </c>
      <c r="B23" s="27" t="s">
        <v>51</v>
      </c>
      <c r="C23" s="30"/>
      <c r="D23" s="30"/>
      <c r="E23" s="30"/>
      <c r="F23" s="30"/>
      <c r="G23" s="30"/>
      <c r="H23" s="58" t="s">
        <v>268</v>
      </c>
      <c r="I23" s="30"/>
      <c r="J23" s="38"/>
      <c r="K23" s="30"/>
      <c r="L23" s="30"/>
      <c r="M23" s="30"/>
      <c r="N23" s="30"/>
      <c r="O23" s="30">
        <v>3</v>
      </c>
      <c r="P23" s="30"/>
      <c r="Q23" s="38"/>
      <c r="R23" s="38"/>
      <c r="S23" s="38"/>
      <c r="T23" s="30"/>
      <c r="U23" s="28"/>
      <c r="V23" s="31">
        <f t="shared" si="0"/>
        <v>2</v>
      </c>
      <c r="W23" s="33">
        <f t="shared" si="1"/>
        <v>3</v>
      </c>
      <c r="Y23" s="58" t="s">
        <v>268</v>
      </c>
    </row>
    <row r="24" spans="1:25" x14ac:dyDescent="0.3">
      <c r="A24" s="26" t="s">
        <v>190</v>
      </c>
      <c r="B24" s="27" t="s">
        <v>51</v>
      </c>
      <c r="C24" s="30"/>
      <c r="D24" s="30"/>
      <c r="E24" s="30"/>
      <c r="F24" s="30"/>
      <c r="G24" s="30"/>
      <c r="H24" s="38"/>
      <c r="I24" s="30"/>
      <c r="J24" s="38"/>
      <c r="K24" s="30"/>
      <c r="L24" s="30"/>
      <c r="M24" s="30"/>
      <c r="N24" s="30"/>
      <c r="O24" s="30"/>
      <c r="P24" s="30"/>
      <c r="Q24" s="38">
        <v>3</v>
      </c>
      <c r="R24" s="38"/>
      <c r="S24" s="38"/>
      <c r="T24" s="30"/>
      <c r="U24" s="28"/>
      <c r="V24" s="31">
        <f t="shared" si="0"/>
        <v>1</v>
      </c>
      <c r="W24" s="33">
        <f t="shared" si="1"/>
        <v>3</v>
      </c>
      <c r="Y24" s="30"/>
    </row>
    <row r="25" spans="1:25" x14ac:dyDescent="0.3">
      <c r="A25" s="80" t="s">
        <v>191</v>
      </c>
      <c r="B25" s="93" t="s">
        <v>51</v>
      </c>
      <c r="C25" s="94">
        <v>5</v>
      </c>
      <c r="D25" s="94"/>
      <c r="E25" s="94"/>
      <c r="F25" s="94"/>
      <c r="G25" s="94">
        <v>4</v>
      </c>
      <c r="H25" s="94"/>
      <c r="I25" s="94"/>
      <c r="J25" s="94">
        <v>10</v>
      </c>
      <c r="K25" s="94"/>
      <c r="L25" s="94"/>
      <c r="M25" s="94"/>
      <c r="N25" s="94"/>
      <c r="O25" s="94">
        <v>3</v>
      </c>
      <c r="P25" s="94"/>
      <c r="Q25" s="94">
        <v>2</v>
      </c>
      <c r="R25" s="94">
        <v>2</v>
      </c>
      <c r="S25" s="94"/>
      <c r="T25" s="94"/>
      <c r="U25" s="95"/>
      <c r="V25" s="60">
        <f t="shared" si="0"/>
        <v>6</v>
      </c>
      <c r="W25" s="61">
        <f t="shared" si="1"/>
        <v>26</v>
      </c>
      <c r="Y25" s="30"/>
    </row>
    <row r="26" spans="1:25" x14ac:dyDescent="0.3">
      <c r="A26" s="26" t="s">
        <v>192</v>
      </c>
      <c r="B26" s="27" t="s">
        <v>51</v>
      </c>
      <c r="C26" s="30">
        <v>2</v>
      </c>
      <c r="D26" s="30"/>
      <c r="E26" s="30"/>
      <c r="F26" s="30"/>
      <c r="G26" s="30"/>
      <c r="H26" s="38"/>
      <c r="I26" s="30"/>
      <c r="J26" s="38"/>
      <c r="K26" s="30"/>
      <c r="L26" s="30"/>
      <c r="M26" s="30"/>
      <c r="N26" s="30"/>
      <c r="O26" s="30"/>
      <c r="P26" s="30"/>
      <c r="Q26" s="38"/>
      <c r="R26" s="38"/>
      <c r="S26" s="38"/>
      <c r="T26" s="30"/>
      <c r="U26" s="28"/>
      <c r="V26" s="31">
        <f t="shared" si="0"/>
        <v>1</v>
      </c>
      <c r="W26" s="33">
        <f t="shared" si="1"/>
        <v>2</v>
      </c>
      <c r="Y26" s="30"/>
    </row>
    <row r="27" spans="1:25" x14ac:dyDescent="0.3">
      <c r="A27" s="80" t="s">
        <v>174</v>
      </c>
      <c r="B27" s="93" t="s">
        <v>51</v>
      </c>
      <c r="C27" s="94"/>
      <c r="D27" s="94"/>
      <c r="E27" s="94"/>
      <c r="F27" s="94"/>
      <c r="G27" s="94"/>
      <c r="H27" s="94"/>
      <c r="I27" s="94"/>
      <c r="J27" s="94">
        <v>10</v>
      </c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5"/>
      <c r="V27" s="60">
        <f t="shared" si="0"/>
        <v>1</v>
      </c>
      <c r="W27" s="61">
        <f t="shared" si="1"/>
        <v>10</v>
      </c>
      <c r="Y27" s="30"/>
    </row>
    <row r="28" spans="1:25" x14ac:dyDescent="0.3">
      <c r="A28" s="26" t="s">
        <v>66</v>
      </c>
      <c r="B28" s="27" t="s">
        <v>51</v>
      </c>
      <c r="C28" s="30"/>
      <c r="D28" s="30"/>
      <c r="E28" s="30"/>
      <c r="F28" s="30"/>
      <c r="G28" s="30"/>
      <c r="H28" s="38"/>
      <c r="I28" s="30"/>
      <c r="J28" s="38"/>
      <c r="K28" s="30"/>
      <c r="L28" s="30"/>
      <c r="M28" s="30"/>
      <c r="N28" s="30"/>
      <c r="O28" s="30"/>
      <c r="P28" s="30"/>
      <c r="Q28" s="38"/>
      <c r="R28" s="38"/>
      <c r="S28" s="38"/>
      <c r="T28" s="30"/>
      <c r="U28" s="28"/>
      <c r="V28" s="31" t="str">
        <f t="shared" si="0"/>
        <v/>
      </c>
      <c r="W28" s="33">
        <f t="shared" si="1"/>
        <v>0</v>
      </c>
      <c r="Y28" s="30"/>
    </row>
    <row r="29" spans="1:25" x14ac:dyDescent="0.3">
      <c r="A29" s="26" t="s">
        <v>264</v>
      </c>
      <c r="B29" s="27" t="s">
        <v>61</v>
      </c>
      <c r="C29" s="38"/>
      <c r="D29" s="38"/>
      <c r="E29" s="38"/>
      <c r="F29" s="38">
        <v>1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28"/>
      <c r="V29" s="31">
        <f t="shared" si="0"/>
        <v>1</v>
      </c>
      <c r="W29" s="33">
        <f t="shared" si="1"/>
        <v>1</v>
      </c>
      <c r="Y29" s="38"/>
    </row>
    <row r="30" spans="1:25" x14ac:dyDescent="0.3">
      <c r="A30" s="80" t="s">
        <v>67</v>
      </c>
      <c r="B30" s="93" t="s">
        <v>51</v>
      </c>
      <c r="C30" s="94">
        <v>1.5</v>
      </c>
      <c r="D30" s="94"/>
      <c r="E30" s="94">
        <v>2</v>
      </c>
      <c r="F30" s="94"/>
      <c r="G30" s="94"/>
      <c r="H30" s="96" t="s">
        <v>268</v>
      </c>
      <c r="I30" s="94"/>
      <c r="J30" s="94">
        <v>10</v>
      </c>
      <c r="K30" s="94"/>
      <c r="L30" s="94"/>
      <c r="M30" s="94">
        <v>6</v>
      </c>
      <c r="N30" s="94">
        <v>3</v>
      </c>
      <c r="O30" s="94"/>
      <c r="P30" s="94"/>
      <c r="Q30" s="94"/>
      <c r="R30" s="94"/>
      <c r="S30" s="94"/>
      <c r="T30" s="94"/>
      <c r="U30" s="95"/>
      <c r="V30" s="60">
        <f t="shared" si="0"/>
        <v>6</v>
      </c>
      <c r="W30" s="61">
        <f t="shared" si="1"/>
        <v>22.5</v>
      </c>
      <c r="Y30" s="58" t="s">
        <v>268</v>
      </c>
    </row>
    <row r="31" spans="1:25" x14ac:dyDescent="0.3">
      <c r="A31" s="80" t="s">
        <v>193</v>
      </c>
      <c r="B31" s="93" t="s">
        <v>51</v>
      </c>
      <c r="C31" s="94"/>
      <c r="D31" s="94"/>
      <c r="E31" s="94">
        <v>4.5</v>
      </c>
      <c r="F31" s="94"/>
      <c r="G31" s="94">
        <v>3.5</v>
      </c>
      <c r="H31" s="96" t="s">
        <v>268</v>
      </c>
      <c r="I31" s="94"/>
      <c r="J31" s="94"/>
      <c r="K31" s="94"/>
      <c r="L31" s="94">
        <v>2.5</v>
      </c>
      <c r="M31" s="94"/>
      <c r="N31" s="94">
        <v>3</v>
      </c>
      <c r="O31" s="94"/>
      <c r="P31" s="94"/>
      <c r="Q31" s="94"/>
      <c r="R31" s="94"/>
      <c r="S31" s="94"/>
      <c r="T31" s="94"/>
      <c r="U31" s="95"/>
      <c r="V31" s="60">
        <f t="shared" si="0"/>
        <v>5</v>
      </c>
      <c r="W31" s="61">
        <f t="shared" si="1"/>
        <v>13.5</v>
      </c>
      <c r="Y31" s="58" t="s">
        <v>268</v>
      </c>
    </row>
    <row r="32" spans="1:25" x14ac:dyDescent="0.3">
      <c r="A32" s="26" t="s">
        <v>68</v>
      </c>
      <c r="B32" s="27" t="s">
        <v>61</v>
      </c>
      <c r="C32" s="30"/>
      <c r="D32" s="30"/>
      <c r="E32" s="30"/>
      <c r="F32" s="30"/>
      <c r="G32" s="30"/>
      <c r="H32" s="58" t="s">
        <v>268</v>
      </c>
      <c r="I32" s="30"/>
      <c r="J32" s="38"/>
      <c r="K32" s="30"/>
      <c r="L32" s="30">
        <v>2.5</v>
      </c>
      <c r="M32" s="30"/>
      <c r="N32" s="30"/>
      <c r="O32" s="30"/>
      <c r="P32" s="30"/>
      <c r="Q32" s="38">
        <v>1.5</v>
      </c>
      <c r="R32" s="38"/>
      <c r="S32" s="38"/>
      <c r="T32" s="30"/>
      <c r="U32" s="28"/>
      <c r="V32" s="31">
        <f t="shared" si="0"/>
        <v>3</v>
      </c>
      <c r="W32" s="33">
        <f t="shared" si="1"/>
        <v>4</v>
      </c>
      <c r="Y32" s="58" t="s">
        <v>268</v>
      </c>
    </row>
    <row r="33" spans="1:25" x14ac:dyDescent="0.3">
      <c r="A33" s="26" t="s">
        <v>69</v>
      </c>
      <c r="B33" s="27" t="s">
        <v>61</v>
      </c>
      <c r="C33" s="30"/>
      <c r="D33" s="30"/>
      <c r="E33" s="30"/>
      <c r="F33" s="30"/>
      <c r="G33" s="30">
        <v>4</v>
      </c>
      <c r="H33" s="58" t="s">
        <v>268</v>
      </c>
      <c r="I33" s="30"/>
      <c r="J33" s="38"/>
      <c r="K33" s="30">
        <v>1</v>
      </c>
      <c r="L33" s="30">
        <v>4</v>
      </c>
      <c r="M33" s="30"/>
      <c r="N33" s="30"/>
      <c r="O33" s="30"/>
      <c r="P33" s="30"/>
      <c r="Q33" s="38"/>
      <c r="R33" s="38"/>
      <c r="S33" s="38"/>
      <c r="T33" s="30"/>
      <c r="U33" s="28"/>
      <c r="V33" s="31">
        <f t="shared" si="0"/>
        <v>4</v>
      </c>
      <c r="W33" s="33">
        <f t="shared" si="1"/>
        <v>9</v>
      </c>
      <c r="Y33" s="58" t="s">
        <v>268</v>
      </c>
    </row>
    <row r="34" spans="1:25" x14ac:dyDescent="0.3">
      <c r="A34" s="26" t="s">
        <v>70</v>
      </c>
      <c r="B34" s="27" t="s">
        <v>61</v>
      </c>
      <c r="C34" s="30"/>
      <c r="D34" s="30"/>
      <c r="E34" s="30"/>
      <c r="F34" s="30"/>
      <c r="G34" s="30"/>
      <c r="H34" s="38"/>
      <c r="I34" s="30"/>
      <c r="J34" s="38"/>
      <c r="K34" s="30"/>
      <c r="L34" s="30"/>
      <c r="M34" s="30"/>
      <c r="N34" s="30"/>
      <c r="O34" s="30"/>
      <c r="P34" s="30"/>
      <c r="Q34" s="38"/>
      <c r="R34" s="38"/>
      <c r="S34" s="38"/>
      <c r="T34" s="30"/>
      <c r="U34" s="28"/>
      <c r="V34" s="31" t="str">
        <f t="shared" si="0"/>
        <v/>
      </c>
      <c r="W34" s="33">
        <f t="shared" si="1"/>
        <v>0</v>
      </c>
      <c r="Y34" s="30"/>
    </row>
    <row r="35" spans="1:25" x14ac:dyDescent="0.3">
      <c r="A35" s="26" t="s">
        <v>71</v>
      </c>
      <c r="B35" s="27" t="s">
        <v>51</v>
      </c>
      <c r="C35" s="30"/>
      <c r="D35" s="30"/>
      <c r="E35" s="30"/>
      <c r="F35" s="30"/>
      <c r="G35" s="30"/>
      <c r="H35" s="58" t="s">
        <v>268</v>
      </c>
      <c r="I35" s="30"/>
      <c r="J35" s="38"/>
      <c r="K35" s="30"/>
      <c r="L35" s="30"/>
      <c r="M35" s="30"/>
      <c r="N35" s="30"/>
      <c r="O35" s="30"/>
      <c r="P35" s="30"/>
      <c r="Q35" s="38"/>
      <c r="R35" s="38"/>
      <c r="S35" s="38"/>
      <c r="T35" s="30"/>
      <c r="U35" s="28"/>
      <c r="V35" s="31">
        <f t="shared" si="0"/>
        <v>1</v>
      </c>
      <c r="W35" s="33">
        <f t="shared" si="1"/>
        <v>0</v>
      </c>
      <c r="Y35" s="58" t="s">
        <v>268</v>
      </c>
    </row>
    <row r="36" spans="1:25" x14ac:dyDescent="0.3">
      <c r="A36" s="26" t="s">
        <v>72</v>
      </c>
      <c r="B36" s="27" t="s">
        <v>61</v>
      </c>
      <c r="C36" s="30"/>
      <c r="D36" s="30"/>
      <c r="E36" s="30"/>
      <c r="F36" s="30"/>
      <c r="G36" s="30"/>
      <c r="H36" s="38"/>
      <c r="I36" s="30"/>
      <c r="J36" s="38"/>
      <c r="K36" s="30"/>
      <c r="L36" s="30"/>
      <c r="M36" s="30"/>
      <c r="N36" s="30"/>
      <c r="O36" s="30"/>
      <c r="P36" s="30"/>
      <c r="Q36" s="38"/>
      <c r="R36" s="38"/>
      <c r="S36" s="38"/>
      <c r="T36" s="30"/>
      <c r="U36" s="28"/>
      <c r="V36" s="31" t="str">
        <f t="shared" si="0"/>
        <v/>
      </c>
      <c r="W36" s="33">
        <f t="shared" si="1"/>
        <v>0</v>
      </c>
      <c r="Y36" s="30"/>
    </row>
    <row r="37" spans="1:25" x14ac:dyDescent="0.3">
      <c r="A37" s="26" t="s">
        <v>73</v>
      </c>
      <c r="B37" s="27" t="s">
        <v>51</v>
      </c>
      <c r="C37" s="30"/>
      <c r="D37" s="30"/>
      <c r="E37" s="30"/>
      <c r="F37" s="30"/>
      <c r="G37" s="30"/>
      <c r="H37" s="58" t="s">
        <v>268</v>
      </c>
      <c r="I37" s="30"/>
      <c r="J37" s="38"/>
      <c r="K37" s="30"/>
      <c r="L37" s="30"/>
      <c r="M37" s="30"/>
      <c r="N37" s="30"/>
      <c r="O37" s="30"/>
      <c r="P37" s="30"/>
      <c r="Q37" s="38"/>
      <c r="R37" s="38"/>
      <c r="S37" s="38"/>
      <c r="T37" s="30"/>
      <c r="U37" s="28"/>
      <c r="V37" s="31">
        <f t="shared" ref="V37:V69" si="2">IF(COUNTA(C37:T37)=0,"",COUNTA(C37:T37))</f>
        <v>1</v>
      </c>
      <c r="W37" s="33">
        <f t="shared" ref="W37:W69" si="3">SUM(C37:T37)</f>
        <v>0</v>
      </c>
      <c r="Y37" s="58" t="s">
        <v>268</v>
      </c>
    </row>
    <row r="38" spans="1:25" x14ac:dyDescent="0.3">
      <c r="A38" s="80" t="s">
        <v>76</v>
      </c>
      <c r="B38" s="93" t="s">
        <v>51</v>
      </c>
      <c r="C38" s="94"/>
      <c r="D38" s="94">
        <v>5</v>
      </c>
      <c r="E38" s="94"/>
      <c r="F38" s="94">
        <v>1</v>
      </c>
      <c r="G38" s="94"/>
      <c r="H38" s="96" t="s">
        <v>268</v>
      </c>
      <c r="I38" s="94"/>
      <c r="J38" s="94">
        <v>10</v>
      </c>
      <c r="K38" s="94">
        <v>1</v>
      </c>
      <c r="L38" s="94"/>
      <c r="M38" s="94">
        <v>6</v>
      </c>
      <c r="N38" s="94">
        <v>4</v>
      </c>
      <c r="O38" s="94"/>
      <c r="P38" s="94"/>
      <c r="Q38" s="94"/>
      <c r="R38" s="94"/>
      <c r="S38" s="94"/>
      <c r="T38" s="94"/>
      <c r="U38" s="95"/>
      <c r="V38" s="60">
        <f t="shared" si="2"/>
        <v>7</v>
      </c>
      <c r="W38" s="61">
        <f t="shared" si="3"/>
        <v>27</v>
      </c>
      <c r="Y38" s="58" t="s">
        <v>268</v>
      </c>
    </row>
    <row r="39" spans="1:25" x14ac:dyDescent="0.3">
      <c r="A39" s="26" t="s">
        <v>77</v>
      </c>
      <c r="B39" s="27" t="s">
        <v>51</v>
      </c>
      <c r="C39" s="30"/>
      <c r="D39" s="30"/>
      <c r="E39" s="30"/>
      <c r="F39" s="30"/>
      <c r="G39" s="30"/>
      <c r="H39" s="58" t="s">
        <v>268</v>
      </c>
      <c r="I39" s="30"/>
      <c r="J39" s="38"/>
      <c r="K39" s="30">
        <v>1</v>
      </c>
      <c r="L39" s="30">
        <v>2.5</v>
      </c>
      <c r="M39" s="30"/>
      <c r="N39" s="30"/>
      <c r="O39" s="30"/>
      <c r="P39" s="30"/>
      <c r="Q39" s="38"/>
      <c r="R39" s="38"/>
      <c r="S39" s="38"/>
      <c r="T39" s="30"/>
      <c r="U39" s="28"/>
      <c r="V39" s="31">
        <f t="shared" si="2"/>
        <v>3</v>
      </c>
      <c r="W39" s="33">
        <f t="shared" si="3"/>
        <v>3.5</v>
      </c>
      <c r="Y39" s="58" t="s">
        <v>268</v>
      </c>
    </row>
    <row r="40" spans="1:25" x14ac:dyDescent="0.3">
      <c r="A40" s="26" t="s">
        <v>78</v>
      </c>
      <c r="B40" s="27" t="s">
        <v>51</v>
      </c>
      <c r="C40" s="30"/>
      <c r="D40" s="30"/>
      <c r="E40" s="30"/>
      <c r="F40" s="30">
        <v>1</v>
      </c>
      <c r="G40" s="30"/>
      <c r="H40" s="58" t="s">
        <v>268</v>
      </c>
      <c r="I40" s="30"/>
      <c r="J40" s="38"/>
      <c r="K40" s="30"/>
      <c r="L40" s="30"/>
      <c r="M40" s="30"/>
      <c r="N40" s="30"/>
      <c r="O40" s="30"/>
      <c r="P40" s="30"/>
      <c r="Q40" s="38"/>
      <c r="R40" s="38"/>
      <c r="S40" s="38"/>
      <c r="T40" s="30"/>
      <c r="U40" s="28"/>
      <c r="V40" s="31">
        <f t="shared" si="2"/>
        <v>2</v>
      </c>
      <c r="W40" s="33">
        <f t="shared" si="3"/>
        <v>1</v>
      </c>
      <c r="Y40" s="58" t="s">
        <v>268</v>
      </c>
    </row>
    <row r="41" spans="1:25" x14ac:dyDescent="0.3">
      <c r="A41" s="26" t="s">
        <v>79</v>
      </c>
      <c r="B41" s="27" t="s">
        <v>61</v>
      </c>
      <c r="C41" s="30"/>
      <c r="D41" s="30"/>
      <c r="E41" s="30"/>
      <c r="F41" s="30"/>
      <c r="G41" s="30"/>
      <c r="H41" s="38"/>
      <c r="I41" s="30"/>
      <c r="J41" s="38"/>
      <c r="K41" s="30"/>
      <c r="L41" s="30">
        <v>2.5</v>
      </c>
      <c r="M41" s="30"/>
      <c r="N41" s="30"/>
      <c r="O41" s="30"/>
      <c r="P41" s="30"/>
      <c r="Q41" s="38"/>
      <c r="R41" s="38"/>
      <c r="S41" s="38"/>
      <c r="T41" s="30"/>
      <c r="U41" s="28"/>
      <c r="V41" s="31">
        <f t="shared" si="2"/>
        <v>1</v>
      </c>
      <c r="W41" s="33">
        <f t="shared" si="3"/>
        <v>2.5</v>
      </c>
      <c r="Y41" s="30"/>
    </row>
    <row r="42" spans="1:25" x14ac:dyDescent="0.3">
      <c r="A42" s="80" t="s">
        <v>80</v>
      </c>
      <c r="B42" s="93" t="s">
        <v>61</v>
      </c>
      <c r="C42" s="94"/>
      <c r="D42" s="94"/>
      <c r="E42" s="94"/>
      <c r="F42" s="94"/>
      <c r="G42" s="94"/>
      <c r="H42" s="96" t="s">
        <v>268</v>
      </c>
      <c r="I42" s="94"/>
      <c r="J42" s="94">
        <v>10</v>
      </c>
      <c r="K42" s="94"/>
      <c r="L42" s="94"/>
      <c r="M42" s="94"/>
      <c r="N42" s="94">
        <v>3</v>
      </c>
      <c r="O42" s="94"/>
      <c r="P42" s="94"/>
      <c r="Q42" s="94"/>
      <c r="R42" s="94"/>
      <c r="S42" s="94"/>
      <c r="T42" s="94"/>
      <c r="U42" s="95"/>
      <c r="V42" s="60">
        <f t="shared" si="2"/>
        <v>3</v>
      </c>
      <c r="W42" s="61">
        <f t="shared" si="3"/>
        <v>13</v>
      </c>
      <c r="Y42" s="58" t="s">
        <v>268</v>
      </c>
    </row>
    <row r="43" spans="1:25" x14ac:dyDescent="0.3">
      <c r="A43" s="26" t="s">
        <v>81</v>
      </c>
      <c r="B43" s="27" t="s">
        <v>65</v>
      </c>
      <c r="C43" s="30"/>
      <c r="D43" s="30"/>
      <c r="E43" s="30"/>
      <c r="F43" s="30"/>
      <c r="G43" s="30"/>
      <c r="H43" s="38"/>
      <c r="I43" s="30"/>
      <c r="J43" s="38"/>
      <c r="K43" s="30"/>
      <c r="L43" s="30"/>
      <c r="M43" s="30"/>
      <c r="N43" s="30"/>
      <c r="O43" s="30"/>
      <c r="P43" s="30"/>
      <c r="Q43" s="38"/>
      <c r="R43" s="38"/>
      <c r="S43" s="38"/>
      <c r="T43" s="30"/>
      <c r="U43" s="28"/>
      <c r="V43" s="31" t="str">
        <f t="shared" si="2"/>
        <v/>
      </c>
      <c r="W43" s="33">
        <f t="shared" si="3"/>
        <v>0</v>
      </c>
      <c r="Y43" s="30"/>
    </row>
    <row r="44" spans="1:25" x14ac:dyDescent="0.3">
      <c r="A44" s="26" t="s">
        <v>82</v>
      </c>
      <c r="B44" s="27" t="s">
        <v>51</v>
      </c>
      <c r="C44" s="30"/>
      <c r="D44" s="30"/>
      <c r="E44" s="30"/>
      <c r="F44" s="30"/>
      <c r="G44" s="30"/>
      <c r="H44" s="38"/>
      <c r="I44" s="30"/>
      <c r="J44" s="38"/>
      <c r="K44" s="30"/>
      <c r="L44" s="30"/>
      <c r="M44" s="30"/>
      <c r="N44" s="30"/>
      <c r="O44" s="30"/>
      <c r="P44" s="30"/>
      <c r="Q44" s="38"/>
      <c r="R44" s="38"/>
      <c r="S44" s="38"/>
      <c r="T44" s="30"/>
      <c r="U44" s="28"/>
      <c r="V44" s="31" t="str">
        <f t="shared" si="2"/>
        <v/>
      </c>
      <c r="W44" s="33">
        <f t="shared" si="3"/>
        <v>0</v>
      </c>
      <c r="Y44" s="30"/>
    </row>
    <row r="45" spans="1:25" x14ac:dyDescent="0.3">
      <c r="A45" s="26" t="s">
        <v>83</v>
      </c>
      <c r="B45" s="27" t="s">
        <v>51</v>
      </c>
      <c r="C45" s="30"/>
      <c r="D45" s="30"/>
      <c r="E45" s="30"/>
      <c r="F45" s="30"/>
      <c r="G45" s="30"/>
      <c r="H45" s="38"/>
      <c r="I45" s="30"/>
      <c r="J45" s="38"/>
      <c r="K45" s="30">
        <v>1</v>
      </c>
      <c r="L45" s="30"/>
      <c r="M45" s="30"/>
      <c r="N45" s="30"/>
      <c r="O45" s="30"/>
      <c r="P45" s="30"/>
      <c r="Q45" s="38"/>
      <c r="R45" s="38"/>
      <c r="S45" s="38"/>
      <c r="T45" s="30"/>
      <c r="U45" s="28"/>
      <c r="V45" s="31">
        <f t="shared" si="2"/>
        <v>1</v>
      </c>
      <c r="W45" s="33">
        <f t="shared" si="3"/>
        <v>1</v>
      </c>
      <c r="Y45" s="30"/>
    </row>
    <row r="46" spans="1:25" x14ac:dyDescent="0.3">
      <c r="A46" s="26" t="s">
        <v>84</v>
      </c>
      <c r="B46" s="27" t="s">
        <v>51</v>
      </c>
      <c r="C46" s="30"/>
      <c r="D46" s="30"/>
      <c r="E46" s="30"/>
      <c r="F46" s="30"/>
      <c r="G46" s="30"/>
      <c r="H46" s="58" t="s">
        <v>268</v>
      </c>
      <c r="I46" s="30"/>
      <c r="J46" s="38"/>
      <c r="K46" s="30"/>
      <c r="L46" s="30"/>
      <c r="M46" s="30"/>
      <c r="N46" s="30"/>
      <c r="O46" s="30"/>
      <c r="P46" s="30"/>
      <c r="Q46" s="38"/>
      <c r="R46" s="38">
        <v>4</v>
      </c>
      <c r="S46" s="38"/>
      <c r="T46" s="30"/>
      <c r="U46" s="28"/>
      <c r="V46" s="31">
        <f t="shared" si="2"/>
        <v>2</v>
      </c>
      <c r="W46" s="33">
        <f t="shared" si="3"/>
        <v>4</v>
      </c>
      <c r="Y46" s="58" t="s">
        <v>268</v>
      </c>
    </row>
    <row r="47" spans="1:25" x14ac:dyDescent="0.3">
      <c r="A47" s="26" t="s">
        <v>85</v>
      </c>
      <c r="B47" s="27" t="s">
        <v>51</v>
      </c>
      <c r="C47" s="30"/>
      <c r="D47" s="30"/>
      <c r="E47" s="30"/>
      <c r="F47" s="30"/>
      <c r="G47" s="30"/>
      <c r="H47" s="38"/>
      <c r="I47" s="30"/>
      <c r="J47" s="38"/>
      <c r="K47" s="30"/>
      <c r="L47" s="30"/>
      <c r="M47" s="30"/>
      <c r="N47" s="30"/>
      <c r="O47" s="30"/>
      <c r="P47" s="30"/>
      <c r="Q47" s="38"/>
      <c r="R47" s="38"/>
      <c r="S47" s="38"/>
      <c r="T47" s="30"/>
      <c r="U47" s="28"/>
      <c r="V47" s="31" t="str">
        <f t="shared" si="2"/>
        <v/>
      </c>
      <c r="W47" s="33">
        <f t="shared" si="3"/>
        <v>0</v>
      </c>
      <c r="Y47" s="30"/>
    </row>
    <row r="48" spans="1:25" x14ac:dyDescent="0.3">
      <c r="A48" s="80" t="s">
        <v>86</v>
      </c>
      <c r="B48" s="93" t="s">
        <v>51</v>
      </c>
      <c r="C48" s="94"/>
      <c r="D48" s="94"/>
      <c r="E48" s="94">
        <v>2.5</v>
      </c>
      <c r="F48" s="94"/>
      <c r="G48" s="94">
        <v>10</v>
      </c>
      <c r="H48" s="96" t="s">
        <v>268</v>
      </c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5"/>
      <c r="V48" s="60">
        <f t="shared" si="2"/>
        <v>3</v>
      </c>
      <c r="W48" s="61">
        <f t="shared" si="3"/>
        <v>12.5</v>
      </c>
      <c r="Y48" s="58" t="s">
        <v>268</v>
      </c>
    </row>
    <row r="49" spans="1:25" x14ac:dyDescent="0.3">
      <c r="A49" s="80" t="s">
        <v>87</v>
      </c>
      <c r="B49" s="93" t="s">
        <v>51</v>
      </c>
      <c r="C49" s="94"/>
      <c r="D49" s="94"/>
      <c r="E49" s="94"/>
      <c r="F49" s="94"/>
      <c r="G49" s="94"/>
      <c r="H49" s="96" t="s">
        <v>268</v>
      </c>
      <c r="I49" s="94"/>
      <c r="J49" s="94"/>
      <c r="K49" s="94"/>
      <c r="L49" s="94">
        <v>2.5</v>
      </c>
      <c r="M49" s="94"/>
      <c r="N49" s="94"/>
      <c r="O49" s="94"/>
      <c r="P49" s="94"/>
      <c r="Q49" s="94">
        <v>7.5</v>
      </c>
      <c r="R49" s="94"/>
      <c r="S49" s="94"/>
      <c r="T49" s="94"/>
      <c r="U49" s="95"/>
      <c r="V49" s="60">
        <f t="shared" si="2"/>
        <v>3</v>
      </c>
      <c r="W49" s="61">
        <f t="shared" si="3"/>
        <v>10</v>
      </c>
      <c r="Y49" s="58" t="s">
        <v>268</v>
      </c>
    </row>
    <row r="50" spans="1:25" x14ac:dyDescent="0.3">
      <c r="A50" s="26" t="s">
        <v>88</v>
      </c>
      <c r="B50" s="27" t="s">
        <v>51</v>
      </c>
      <c r="C50" s="30"/>
      <c r="D50" s="30"/>
      <c r="E50" s="30"/>
      <c r="F50" s="30"/>
      <c r="G50" s="30"/>
      <c r="H50" s="38"/>
      <c r="I50" s="30"/>
      <c r="J50" s="38"/>
      <c r="K50" s="30"/>
      <c r="L50" s="30"/>
      <c r="M50" s="30"/>
      <c r="N50" s="30"/>
      <c r="O50" s="30"/>
      <c r="P50" s="30"/>
      <c r="Q50" s="38"/>
      <c r="R50" s="38"/>
      <c r="S50" s="38"/>
      <c r="T50" s="30"/>
      <c r="U50" s="28"/>
      <c r="V50" s="31" t="str">
        <f t="shared" si="2"/>
        <v/>
      </c>
      <c r="W50" s="33">
        <f t="shared" si="3"/>
        <v>0</v>
      </c>
      <c r="Y50" s="30"/>
    </row>
    <row r="51" spans="1:25" x14ac:dyDescent="0.3">
      <c r="A51" s="80" t="s">
        <v>89</v>
      </c>
      <c r="B51" s="93" t="s">
        <v>51</v>
      </c>
      <c r="C51" s="94">
        <v>3</v>
      </c>
      <c r="D51" s="94">
        <v>2.5</v>
      </c>
      <c r="E51" s="94"/>
      <c r="F51" s="94">
        <v>1</v>
      </c>
      <c r="G51" s="94"/>
      <c r="H51" s="96" t="s">
        <v>268</v>
      </c>
      <c r="I51" s="94"/>
      <c r="J51" s="94"/>
      <c r="K51" s="94"/>
      <c r="L51" s="94"/>
      <c r="M51" s="94"/>
      <c r="N51" s="94"/>
      <c r="O51" s="94"/>
      <c r="P51" s="94"/>
      <c r="Q51" s="94"/>
      <c r="R51" s="94">
        <v>4</v>
      </c>
      <c r="S51" s="94"/>
      <c r="T51" s="94"/>
      <c r="U51" s="95"/>
      <c r="V51" s="60">
        <f t="shared" si="2"/>
        <v>5</v>
      </c>
      <c r="W51" s="61">
        <f t="shared" si="3"/>
        <v>10.5</v>
      </c>
      <c r="Y51" s="58" t="s">
        <v>268</v>
      </c>
    </row>
    <row r="52" spans="1:25" x14ac:dyDescent="0.3">
      <c r="A52" s="26" t="s">
        <v>90</v>
      </c>
      <c r="B52" s="27" t="s">
        <v>51</v>
      </c>
      <c r="C52" s="30"/>
      <c r="D52" s="30"/>
      <c r="E52" s="30"/>
      <c r="F52" s="30"/>
      <c r="G52" s="30"/>
      <c r="H52" s="58" t="s">
        <v>268</v>
      </c>
      <c r="I52" s="30"/>
      <c r="J52" s="38"/>
      <c r="K52" s="30"/>
      <c r="L52" s="30"/>
      <c r="M52" s="30"/>
      <c r="N52" s="30"/>
      <c r="O52" s="30"/>
      <c r="P52" s="30"/>
      <c r="Q52" s="38"/>
      <c r="R52" s="38"/>
      <c r="S52" s="38"/>
      <c r="T52" s="30"/>
      <c r="U52" s="28"/>
      <c r="V52" s="31">
        <f t="shared" si="2"/>
        <v>1</v>
      </c>
      <c r="W52" s="33">
        <f t="shared" si="3"/>
        <v>0</v>
      </c>
      <c r="Y52" s="58" t="s">
        <v>268</v>
      </c>
    </row>
    <row r="53" spans="1:25" x14ac:dyDescent="0.3">
      <c r="A53" s="26" t="s">
        <v>175</v>
      </c>
      <c r="B53" s="27" t="s">
        <v>51</v>
      </c>
      <c r="C53" s="30"/>
      <c r="D53" s="30"/>
      <c r="E53" s="30"/>
      <c r="F53" s="30"/>
      <c r="G53" s="30"/>
      <c r="H53" s="58" t="s">
        <v>268</v>
      </c>
      <c r="I53" s="30">
        <v>3</v>
      </c>
      <c r="J53" s="38"/>
      <c r="K53" s="30"/>
      <c r="L53" s="30"/>
      <c r="M53" s="30"/>
      <c r="N53" s="30"/>
      <c r="O53" s="30">
        <v>3</v>
      </c>
      <c r="P53" s="30"/>
      <c r="Q53" s="38"/>
      <c r="R53" s="38"/>
      <c r="S53" s="38"/>
      <c r="T53" s="30"/>
      <c r="U53" s="28"/>
      <c r="V53" s="31">
        <f t="shared" si="2"/>
        <v>3</v>
      </c>
      <c r="W53" s="33">
        <f t="shared" si="3"/>
        <v>6</v>
      </c>
      <c r="Y53" s="58" t="s">
        <v>268</v>
      </c>
    </row>
    <row r="54" spans="1:25" x14ac:dyDescent="0.3">
      <c r="A54" s="26" t="s">
        <v>91</v>
      </c>
      <c r="B54" s="27" t="s">
        <v>51</v>
      </c>
      <c r="C54" s="30"/>
      <c r="D54" s="30"/>
      <c r="E54" s="30"/>
      <c r="F54" s="30"/>
      <c r="G54" s="30"/>
      <c r="H54" s="58" t="s">
        <v>268</v>
      </c>
      <c r="I54" s="30"/>
      <c r="J54" s="38"/>
      <c r="K54" s="30"/>
      <c r="L54" s="30">
        <v>5</v>
      </c>
      <c r="M54" s="30"/>
      <c r="N54" s="30"/>
      <c r="O54" s="30"/>
      <c r="P54" s="30"/>
      <c r="Q54" s="38"/>
      <c r="R54" s="38"/>
      <c r="S54" s="38"/>
      <c r="T54" s="30"/>
      <c r="U54" s="28"/>
      <c r="V54" s="31">
        <f t="shared" si="2"/>
        <v>2</v>
      </c>
      <c r="W54" s="33">
        <f t="shared" si="3"/>
        <v>5</v>
      </c>
      <c r="Y54" s="58" t="s">
        <v>268</v>
      </c>
    </row>
    <row r="55" spans="1:25" x14ac:dyDescent="0.3">
      <c r="A55" s="26" t="s">
        <v>92</v>
      </c>
      <c r="B55" s="27" t="s">
        <v>51</v>
      </c>
      <c r="C55" s="30"/>
      <c r="D55" s="30"/>
      <c r="E55" s="30"/>
      <c r="F55" s="30">
        <v>3</v>
      </c>
      <c r="G55" s="30"/>
      <c r="H55" s="58" t="s">
        <v>268</v>
      </c>
      <c r="I55" s="30"/>
      <c r="J55" s="38"/>
      <c r="K55" s="30"/>
      <c r="L55" s="30"/>
      <c r="M55" s="30"/>
      <c r="N55" s="30"/>
      <c r="O55" s="30"/>
      <c r="P55" s="30"/>
      <c r="Q55" s="38"/>
      <c r="R55" s="38">
        <v>4</v>
      </c>
      <c r="S55" s="38"/>
      <c r="T55" s="30"/>
      <c r="U55" s="28"/>
      <c r="V55" s="31">
        <f t="shared" si="2"/>
        <v>3</v>
      </c>
      <c r="W55" s="33">
        <f t="shared" si="3"/>
        <v>7</v>
      </c>
      <c r="Y55" s="58" t="s">
        <v>268</v>
      </c>
    </row>
    <row r="56" spans="1:25" x14ac:dyDescent="0.3">
      <c r="A56" s="80" t="s">
        <v>93</v>
      </c>
      <c r="B56" s="93" t="s">
        <v>51</v>
      </c>
      <c r="C56" s="94"/>
      <c r="D56" s="94">
        <v>2.5</v>
      </c>
      <c r="E56" s="94"/>
      <c r="F56" s="94"/>
      <c r="G56" s="94"/>
      <c r="H56" s="96" t="s">
        <v>268</v>
      </c>
      <c r="I56" s="94"/>
      <c r="J56" s="94"/>
      <c r="K56" s="94"/>
      <c r="L56" s="94">
        <v>10</v>
      </c>
      <c r="M56" s="94">
        <v>6</v>
      </c>
      <c r="N56" s="94"/>
      <c r="O56" s="94"/>
      <c r="P56" s="94">
        <v>4</v>
      </c>
      <c r="Q56" s="94">
        <v>2</v>
      </c>
      <c r="R56" s="94"/>
      <c r="S56" s="94"/>
      <c r="T56" s="94"/>
      <c r="U56" s="95"/>
      <c r="V56" s="60">
        <f t="shared" si="2"/>
        <v>6</v>
      </c>
      <c r="W56" s="61">
        <f t="shared" si="3"/>
        <v>24.5</v>
      </c>
      <c r="Y56" s="58" t="s">
        <v>268</v>
      </c>
    </row>
    <row r="57" spans="1:25" x14ac:dyDescent="0.3">
      <c r="A57" s="26" t="s">
        <v>94</v>
      </c>
      <c r="B57" s="27" t="s">
        <v>51</v>
      </c>
      <c r="C57" s="30"/>
      <c r="D57" s="30"/>
      <c r="E57" s="30"/>
      <c r="F57" s="30"/>
      <c r="G57" s="30"/>
      <c r="H57" s="38"/>
      <c r="I57" s="30"/>
      <c r="J57" s="38"/>
      <c r="K57" s="30"/>
      <c r="L57" s="30"/>
      <c r="M57" s="30"/>
      <c r="N57" s="30"/>
      <c r="O57" s="30"/>
      <c r="P57" s="30"/>
      <c r="Q57" s="38"/>
      <c r="R57" s="38"/>
      <c r="S57" s="38"/>
      <c r="T57" s="38"/>
      <c r="U57" s="28"/>
      <c r="V57" s="31" t="str">
        <f t="shared" si="2"/>
        <v/>
      </c>
      <c r="W57" s="33">
        <f t="shared" si="3"/>
        <v>0</v>
      </c>
      <c r="Y57" s="30"/>
    </row>
    <row r="58" spans="1:25" x14ac:dyDescent="0.3">
      <c r="A58" s="80" t="s">
        <v>95</v>
      </c>
      <c r="B58" s="93" t="s">
        <v>61</v>
      </c>
      <c r="C58" s="94"/>
      <c r="D58" s="94"/>
      <c r="E58" s="94">
        <v>4.5</v>
      </c>
      <c r="F58" s="94"/>
      <c r="G58" s="94"/>
      <c r="H58" s="96" t="s">
        <v>268</v>
      </c>
      <c r="I58" s="94"/>
      <c r="J58" s="94"/>
      <c r="K58" s="94"/>
      <c r="L58" s="94"/>
      <c r="M58" s="94">
        <v>6</v>
      </c>
      <c r="N58" s="94"/>
      <c r="O58" s="94"/>
      <c r="P58" s="94"/>
      <c r="Q58" s="94"/>
      <c r="R58" s="94"/>
      <c r="S58" s="94"/>
      <c r="T58" s="94"/>
      <c r="U58" s="95"/>
      <c r="V58" s="60">
        <f t="shared" si="2"/>
        <v>3</v>
      </c>
      <c r="W58" s="61">
        <f t="shared" si="3"/>
        <v>10.5</v>
      </c>
      <c r="Y58" s="58" t="s">
        <v>268</v>
      </c>
    </row>
    <row r="59" spans="1:25" x14ac:dyDescent="0.3">
      <c r="A59" s="26" t="s">
        <v>96</v>
      </c>
      <c r="B59" s="27" t="s">
        <v>51</v>
      </c>
      <c r="C59" s="30"/>
      <c r="D59" s="30"/>
      <c r="E59" s="30"/>
      <c r="F59" s="30"/>
      <c r="G59" s="30"/>
      <c r="H59" s="38"/>
      <c r="I59" s="30"/>
      <c r="J59" s="38"/>
      <c r="K59" s="30"/>
      <c r="L59" s="30"/>
      <c r="M59" s="30"/>
      <c r="N59" s="30"/>
      <c r="O59" s="30"/>
      <c r="P59" s="30"/>
      <c r="Q59" s="38"/>
      <c r="R59" s="38"/>
      <c r="S59" s="38"/>
      <c r="T59" s="30"/>
      <c r="U59" s="28"/>
      <c r="V59" s="31" t="str">
        <f t="shared" si="2"/>
        <v/>
      </c>
      <c r="W59" s="33">
        <f t="shared" si="3"/>
        <v>0</v>
      </c>
      <c r="Y59" s="30"/>
    </row>
    <row r="60" spans="1:25" x14ac:dyDescent="0.3">
      <c r="A60" s="26" t="s">
        <v>97</v>
      </c>
      <c r="B60" s="27" t="s">
        <v>51</v>
      </c>
      <c r="C60" s="30"/>
      <c r="D60" s="30"/>
      <c r="E60" s="30"/>
      <c r="F60" s="30"/>
      <c r="G60" s="30"/>
      <c r="H60" s="58" t="s">
        <v>268</v>
      </c>
      <c r="I60" s="30"/>
      <c r="J60" s="38"/>
      <c r="K60" s="30"/>
      <c r="L60" s="30">
        <v>4</v>
      </c>
      <c r="M60" s="30"/>
      <c r="N60" s="30"/>
      <c r="O60" s="30"/>
      <c r="P60" s="30"/>
      <c r="Q60" s="38">
        <v>3</v>
      </c>
      <c r="R60" s="38"/>
      <c r="S60" s="38"/>
      <c r="T60" s="30"/>
      <c r="U60" s="28"/>
      <c r="V60" s="31">
        <f t="shared" si="2"/>
        <v>3</v>
      </c>
      <c r="W60" s="33">
        <f t="shared" si="3"/>
        <v>7</v>
      </c>
      <c r="Y60" s="58" t="s">
        <v>268</v>
      </c>
    </row>
    <row r="61" spans="1:25" x14ac:dyDescent="0.3">
      <c r="A61" s="80" t="s">
        <v>98</v>
      </c>
      <c r="B61" s="93" t="s">
        <v>51</v>
      </c>
      <c r="C61" s="94"/>
      <c r="D61" s="94">
        <v>5</v>
      </c>
      <c r="E61" s="94"/>
      <c r="F61" s="94"/>
      <c r="G61" s="94">
        <v>4</v>
      </c>
      <c r="H61" s="96" t="s">
        <v>268</v>
      </c>
      <c r="I61" s="94"/>
      <c r="J61" s="94"/>
      <c r="K61" s="94"/>
      <c r="L61" s="94">
        <v>2.5</v>
      </c>
      <c r="M61" s="94"/>
      <c r="N61" s="94"/>
      <c r="O61" s="94"/>
      <c r="P61" s="94"/>
      <c r="Q61" s="94">
        <v>1.5</v>
      </c>
      <c r="R61" s="94"/>
      <c r="S61" s="94"/>
      <c r="T61" s="94"/>
      <c r="U61" s="95"/>
      <c r="V61" s="60">
        <f t="shared" si="2"/>
        <v>5</v>
      </c>
      <c r="W61" s="61">
        <f t="shared" si="3"/>
        <v>13</v>
      </c>
      <c r="Y61" s="58" t="s">
        <v>268</v>
      </c>
    </row>
    <row r="62" spans="1:25" x14ac:dyDescent="0.3">
      <c r="A62" s="26" t="s">
        <v>99</v>
      </c>
      <c r="B62" s="27" t="s">
        <v>51</v>
      </c>
      <c r="C62" s="30"/>
      <c r="D62" s="30"/>
      <c r="E62" s="30"/>
      <c r="F62" s="30"/>
      <c r="G62" s="30"/>
      <c r="H62" s="58" t="s">
        <v>268</v>
      </c>
      <c r="I62" s="30"/>
      <c r="J62" s="38"/>
      <c r="K62" s="30"/>
      <c r="L62" s="30">
        <v>2.5</v>
      </c>
      <c r="M62" s="30"/>
      <c r="N62" s="30"/>
      <c r="O62" s="30"/>
      <c r="P62" s="30"/>
      <c r="Q62" s="38"/>
      <c r="R62" s="38"/>
      <c r="S62" s="38"/>
      <c r="T62" s="30"/>
      <c r="U62" s="28"/>
      <c r="V62" s="31">
        <f t="shared" si="2"/>
        <v>2</v>
      </c>
      <c r="W62" s="33">
        <f t="shared" si="3"/>
        <v>2.5</v>
      </c>
      <c r="Y62" s="58" t="s">
        <v>268</v>
      </c>
    </row>
    <row r="63" spans="1:25" x14ac:dyDescent="0.3">
      <c r="A63" s="80" t="s">
        <v>100</v>
      </c>
      <c r="B63" s="93" t="s">
        <v>61</v>
      </c>
      <c r="C63" s="94"/>
      <c r="D63" s="94"/>
      <c r="E63" s="94"/>
      <c r="F63" s="94"/>
      <c r="G63" s="94"/>
      <c r="H63" s="96" t="s">
        <v>268</v>
      </c>
      <c r="I63" s="94"/>
      <c r="J63" s="94">
        <v>10</v>
      </c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5"/>
      <c r="V63" s="60">
        <f t="shared" si="2"/>
        <v>2</v>
      </c>
      <c r="W63" s="61">
        <f t="shared" si="3"/>
        <v>10</v>
      </c>
      <c r="Y63" s="58" t="s">
        <v>268</v>
      </c>
    </row>
    <row r="64" spans="1:25" x14ac:dyDescent="0.3">
      <c r="A64" s="26" t="s">
        <v>101</v>
      </c>
      <c r="B64" s="27" t="s">
        <v>51</v>
      </c>
      <c r="C64" s="30">
        <v>2</v>
      </c>
      <c r="D64" s="30"/>
      <c r="E64" s="30"/>
      <c r="F64" s="30"/>
      <c r="G64" s="30"/>
      <c r="H64" s="58" t="s">
        <v>268</v>
      </c>
      <c r="I64" s="30"/>
      <c r="J64" s="38"/>
      <c r="K64" s="30"/>
      <c r="L64" s="30"/>
      <c r="M64" s="30"/>
      <c r="N64" s="30"/>
      <c r="O64" s="30"/>
      <c r="P64" s="30"/>
      <c r="Q64" s="38"/>
      <c r="R64" s="38"/>
      <c r="S64" s="38"/>
      <c r="T64" s="30"/>
      <c r="U64" s="28"/>
      <c r="V64" s="31">
        <f t="shared" si="2"/>
        <v>2</v>
      </c>
      <c r="W64" s="33">
        <f t="shared" si="3"/>
        <v>2</v>
      </c>
      <c r="Y64" s="58" t="s">
        <v>268</v>
      </c>
    </row>
    <row r="65" spans="1:25" x14ac:dyDescent="0.3">
      <c r="A65" s="26" t="s">
        <v>102</v>
      </c>
      <c r="B65" s="27" t="s">
        <v>61</v>
      </c>
      <c r="C65" s="30">
        <v>2.5</v>
      </c>
      <c r="D65" s="30"/>
      <c r="E65" s="30"/>
      <c r="F65" s="30"/>
      <c r="G65" s="30"/>
      <c r="H65" s="38"/>
      <c r="I65" s="30"/>
      <c r="J65" s="38"/>
      <c r="K65" s="30"/>
      <c r="L65" s="30"/>
      <c r="M65" s="30"/>
      <c r="N65" s="30"/>
      <c r="O65" s="30"/>
      <c r="P65" s="30"/>
      <c r="Q65" s="38"/>
      <c r="R65" s="38"/>
      <c r="S65" s="38"/>
      <c r="T65" s="30"/>
      <c r="U65" s="28"/>
      <c r="V65" s="31">
        <f t="shared" si="2"/>
        <v>1</v>
      </c>
      <c r="W65" s="33">
        <f t="shared" si="3"/>
        <v>2.5</v>
      </c>
      <c r="Y65" s="30"/>
    </row>
    <row r="66" spans="1:25" x14ac:dyDescent="0.3">
      <c r="A66" s="26" t="s">
        <v>294</v>
      </c>
      <c r="B66" s="27" t="s">
        <v>51</v>
      </c>
      <c r="C66" s="38"/>
      <c r="D66" s="38"/>
      <c r="E66" s="38"/>
      <c r="F66" s="38"/>
      <c r="G66" s="38"/>
      <c r="H66" s="58"/>
      <c r="I66" s="38"/>
      <c r="J66" s="38"/>
      <c r="K66" s="38"/>
      <c r="L66" s="38"/>
      <c r="M66" s="38"/>
      <c r="N66" s="38"/>
      <c r="O66" s="38">
        <v>3</v>
      </c>
      <c r="P66" s="38"/>
      <c r="Q66" s="38"/>
      <c r="R66" s="38"/>
      <c r="S66" s="38"/>
      <c r="T66" s="38"/>
      <c r="U66" s="28"/>
      <c r="V66" s="31">
        <f t="shared" ref="V66" si="4">IF(COUNTA(C66:T66)=0,"",COUNTA(C66:T66))</f>
        <v>1</v>
      </c>
      <c r="W66" s="33">
        <f t="shared" ref="W66" si="5">SUM(C66:T66)</f>
        <v>3</v>
      </c>
      <c r="Y66" s="58" t="s">
        <v>268</v>
      </c>
    </row>
    <row r="67" spans="1:25" x14ac:dyDescent="0.3">
      <c r="A67" s="26" t="s">
        <v>103</v>
      </c>
      <c r="B67" s="27" t="s">
        <v>51</v>
      </c>
      <c r="C67" s="30"/>
      <c r="D67" s="30"/>
      <c r="E67" s="30"/>
      <c r="F67" s="30">
        <v>1</v>
      </c>
      <c r="G67" s="30"/>
      <c r="H67" s="58" t="s">
        <v>268</v>
      </c>
      <c r="I67" s="30"/>
      <c r="J67" s="38"/>
      <c r="K67" s="30"/>
      <c r="L67" s="30">
        <v>4</v>
      </c>
      <c r="M67" s="30"/>
      <c r="N67" s="30"/>
      <c r="O67" s="30"/>
      <c r="P67" s="30"/>
      <c r="Q67" s="38"/>
      <c r="R67" s="38"/>
      <c r="S67" s="38"/>
      <c r="T67" s="30"/>
      <c r="U67" s="28"/>
      <c r="V67" s="31">
        <f t="shared" si="2"/>
        <v>3</v>
      </c>
      <c r="W67" s="33">
        <f t="shared" si="3"/>
        <v>5</v>
      </c>
      <c r="Y67" s="58" t="s">
        <v>268</v>
      </c>
    </row>
    <row r="68" spans="1:25" x14ac:dyDescent="0.3">
      <c r="A68" s="80" t="s">
        <v>104</v>
      </c>
      <c r="B68" s="93" t="s">
        <v>51</v>
      </c>
      <c r="C68" s="94"/>
      <c r="D68" s="94">
        <v>2.5</v>
      </c>
      <c r="E68" s="94"/>
      <c r="F68" s="94"/>
      <c r="G68" s="94"/>
      <c r="H68" s="96" t="s">
        <v>268</v>
      </c>
      <c r="I68" s="94"/>
      <c r="J68" s="94">
        <v>10</v>
      </c>
      <c r="K68" s="94"/>
      <c r="L68" s="94"/>
      <c r="M68" s="94"/>
      <c r="N68" s="94"/>
      <c r="O68" s="94"/>
      <c r="P68" s="94">
        <v>2</v>
      </c>
      <c r="Q68" s="94"/>
      <c r="R68" s="94"/>
      <c r="S68" s="94"/>
      <c r="T68" s="94"/>
      <c r="U68" s="95"/>
      <c r="V68" s="60">
        <f t="shared" si="2"/>
        <v>4</v>
      </c>
      <c r="W68" s="61">
        <f t="shared" si="3"/>
        <v>14.5</v>
      </c>
      <c r="Y68" s="58" t="s">
        <v>268</v>
      </c>
    </row>
    <row r="69" spans="1:25" x14ac:dyDescent="0.3">
      <c r="A69" s="26" t="s">
        <v>105</v>
      </c>
      <c r="B69" s="27" t="s">
        <v>51</v>
      </c>
      <c r="C69" s="30"/>
      <c r="D69" s="30"/>
      <c r="E69" s="30"/>
      <c r="F69" s="30"/>
      <c r="G69" s="30"/>
      <c r="H69" s="58" t="s">
        <v>268</v>
      </c>
      <c r="I69" s="30"/>
      <c r="J69" s="38"/>
      <c r="K69" s="30"/>
      <c r="L69" s="30"/>
      <c r="M69" s="30"/>
      <c r="N69" s="30"/>
      <c r="O69" s="30"/>
      <c r="P69" s="30"/>
      <c r="Q69" s="38"/>
      <c r="R69" s="38"/>
      <c r="S69" s="38"/>
      <c r="T69" s="30"/>
      <c r="U69" s="28"/>
      <c r="V69" s="31">
        <f t="shared" si="2"/>
        <v>1</v>
      </c>
      <c r="W69" s="33">
        <f t="shared" si="3"/>
        <v>0</v>
      </c>
      <c r="Y69" s="58" t="s">
        <v>268</v>
      </c>
    </row>
    <row r="70" spans="1:25" x14ac:dyDescent="0.3">
      <c r="A70" s="80" t="s">
        <v>106</v>
      </c>
      <c r="B70" s="93" t="s">
        <v>51</v>
      </c>
      <c r="C70" s="94"/>
      <c r="D70" s="94"/>
      <c r="E70" s="94"/>
      <c r="F70" s="94"/>
      <c r="G70" s="94"/>
      <c r="H70" s="94"/>
      <c r="I70" s="94"/>
      <c r="J70" s="94">
        <v>15</v>
      </c>
      <c r="K70" s="94">
        <v>2</v>
      </c>
      <c r="L70" s="94"/>
      <c r="M70" s="94"/>
      <c r="N70" s="94"/>
      <c r="O70" s="94"/>
      <c r="P70" s="94"/>
      <c r="Q70" s="94"/>
      <c r="R70" s="94"/>
      <c r="S70" s="94">
        <v>3</v>
      </c>
      <c r="T70" s="94"/>
      <c r="U70" s="95"/>
      <c r="V70" s="60">
        <f t="shared" ref="V70:V92" si="6">IF(COUNTA(C70:T70)=0,"",COUNTA(C70:T70))</f>
        <v>3</v>
      </c>
      <c r="W70" s="61">
        <f t="shared" ref="W70:W92" si="7">SUM(C70:T70)</f>
        <v>20</v>
      </c>
      <c r="Y70" s="30"/>
    </row>
    <row r="71" spans="1:25" x14ac:dyDescent="0.3">
      <c r="A71" s="26" t="s">
        <v>107</v>
      </c>
      <c r="B71" s="27" t="s">
        <v>61</v>
      </c>
      <c r="C71" s="30"/>
      <c r="D71" s="30"/>
      <c r="E71" s="30"/>
      <c r="F71" s="30"/>
      <c r="G71" s="30"/>
      <c r="H71" s="38"/>
      <c r="I71" s="30"/>
      <c r="J71" s="38"/>
      <c r="K71" s="30"/>
      <c r="L71" s="30"/>
      <c r="M71" s="30"/>
      <c r="N71" s="30"/>
      <c r="O71" s="30"/>
      <c r="P71" s="30"/>
      <c r="Q71" s="38"/>
      <c r="R71" s="38"/>
      <c r="S71" s="38"/>
      <c r="T71" s="30"/>
      <c r="U71" s="28"/>
      <c r="V71" s="31" t="str">
        <f t="shared" si="6"/>
        <v/>
      </c>
      <c r="W71" s="33">
        <f t="shared" si="7"/>
        <v>0</v>
      </c>
      <c r="Y71" s="30"/>
    </row>
    <row r="72" spans="1:25" x14ac:dyDescent="0.3">
      <c r="A72" s="26" t="s">
        <v>108</v>
      </c>
      <c r="B72" s="27" t="s">
        <v>61</v>
      </c>
      <c r="C72" s="30"/>
      <c r="D72" s="30"/>
      <c r="E72" s="30"/>
      <c r="F72" s="30"/>
      <c r="G72" s="30"/>
      <c r="H72" s="38"/>
      <c r="I72" s="30"/>
      <c r="J72" s="38"/>
      <c r="K72" s="30"/>
      <c r="L72" s="30"/>
      <c r="M72" s="30"/>
      <c r="N72" s="30"/>
      <c r="O72" s="30"/>
      <c r="P72" s="30"/>
      <c r="Q72" s="38"/>
      <c r="R72" s="38"/>
      <c r="S72" s="38"/>
      <c r="T72" s="30"/>
      <c r="U72" s="28"/>
      <c r="V72" s="31" t="str">
        <f t="shared" si="6"/>
        <v/>
      </c>
      <c r="W72" s="33">
        <f t="shared" si="7"/>
        <v>0</v>
      </c>
      <c r="Y72" s="30"/>
    </row>
    <row r="73" spans="1:25" x14ac:dyDescent="0.3">
      <c r="A73" s="26" t="s">
        <v>109</v>
      </c>
      <c r="B73" s="27" t="s">
        <v>61</v>
      </c>
      <c r="C73" s="30"/>
      <c r="D73" s="30"/>
      <c r="E73" s="30"/>
      <c r="F73" s="30">
        <v>1</v>
      </c>
      <c r="G73" s="30"/>
      <c r="H73" s="58" t="s">
        <v>268</v>
      </c>
      <c r="I73" s="30"/>
      <c r="J73" s="38"/>
      <c r="K73" s="30"/>
      <c r="L73" s="30"/>
      <c r="M73" s="30"/>
      <c r="N73" s="30"/>
      <c r="O73" s="30"/>
      <c r="P73" s="30"/>
      <c r="Q73" s="38"/>
      <c r="R73" s="38"/>
      <c r="S73" s="38"/>
      <c r="T73" s="30"/>
      <c r="U73" s="28"/>
      <c r="V73" s="31">
        <f t="shared" si="6"/>
        <v>2</v>
      </c>
      <c r="W73" s="33">
        <f t="shared" si="7"/>
        <v>1</v>
      </c>
      <c r="Y73" s="58" t="s">
        <v>268</v>
      </c>
    </row>
    <row r="74" spans="1:25" x14ac:dyDescent="0.3">
      <c r="A74" s="26" t="s">
        <v>110</v>
      </c>
      <c r="B74" s="27" t="s">
        <v>51</v>
      </c>
      <c r="C74" s="30"/>
      <c r="D74" s="30"/>
      <c r="E74" s="30"/>
      <c r="F74" s="30"/>
      <c r="G74" s="30"/>
      <c r="H74" s="58" t="s">
        <v>268</v>
      </c>
      <c r="I74" s="30"/>
      <c r="J74" s="38"/>
      <c r="K74" s="30"/>
      <c r="L74" s="30">
        <v>5</v>
      </c>
      <c r="M74" s="30"/>
      <c r="N74" s="30"/>
      <c r="O74" s="30"/>
      <c r="P74" s="30"/>
      <c r="Q74" s="38"/>
      <c r="R74" s="38"/>
      <c r="S74" s="38"/>
      <c r="T74" s="30"/>
      <c r="U74" s="28"/>
      <c r="V74" s="31">
        <f t="shared" si="6"/>
        <v>2</v>
      </c>
      <c r="W74" s="33">
        <f t="shared" si="7"/>
        <v>5</v>
      </c>
      <c r="Y74" s="58" t="s">
        <v>268</v>
      </c>
    </row>
    <row r="75" spans="1:25" x14ac:dyDescent="0.3">
      <c r="A75" s="26" t="s">
        <v>111</v>
      </c>
      <c r="B75" s="27" t="s">
        <v>51</v>
      </c>
      <c r="C75" s="30"/>
      <c r="D75" s="30"/>
      <c r="E75" s="30"/>
      <c r="F75" s="30"/>
      <c r="G75" s="30"/>
      <c r="H75" s="38"/>
      <c r="I75" s="30"/>
      <c r="J75" s="38"/>
      <c r="K75" s="30"/>
      <c r="L75" s="30"/>
      <c r="M75" s="30"/>
      <c r="N75" s="30"/>
      <c r="O75" s="30"/>
      <c r="P75" s="30"/>
      <c r="Q75" s="38"/>
      <c r="R75" s="38"/>
      <c r="S75" s="38"/>
      <c r="T75" s="30"/>
      <c r="U75" s="28"/>
      <c r="V75" s="31" t="str">
        <f t="shared" si="6"/>
        <v/>
      </c>
      <c r="W75" s="33">
        <f t="shared" si="7"/>
        <v>0</v>
      </c>
      <c r="Y75" s="30"/>
    </row>
    <row r="76" spans="1:25" x14ac:dyDescent="0.3">
      <c r="A76" s="80" t="s">
        <v>112</v>
      </c>
      <c r="B76" s="93" t="s">
        <v>61</v>
      </c>
      <c r="C76" s="94"/>
      <c r="D76" s="94"/>
      <c r="E76" s="94">
        <v>4.5</v>
      </c>
      <c r="F76" s="94"/>
      <c r="G76" s="94">
        <v>4</v>
      </c>
      <c r="H76" s="96" t="s">
        <v>268</v>
      </c>
      <c r="I76" s="94"/>
      <c r="J76" s="94"/>
      <c r="K76" s="94"/>
      <c r="L76" s="94">
        <v>4</v>
      </c>
      <c r="M76" s="94"/>
      <c r="N76" s="94">
        <v>3</v>
      </c>
      <c r="O76" s="94">
        <v>3</v>
      </c>
      <c r="P76" s="94"/>
      <c r="Q76" s="94">
        <v>10.5</v>
      </c>
      <c r="R76" s="94"/>
      <c r="S76" s="94"/>
      <c r="T76" s="94"/>
      <c r="U76" s="95"/>
      <c r="V76" s="60">
        <f t="shared" si="6"/>
        <v>7</v>
      </c>
      <c r="W76" s="61">
        <f t="shared" si="7"/>
        <v>29</v>
      </c>
      <c r="Y76" s="58" t="s">
        <v>268</v>
      </c>
    </row>
    <row r="77" spans="1:25" x14ac:dyDescent="0.3">
      <c r="A77" s="26" t="s">
        <v>113</v>
      </c>
      <c r="B77" s="27" t="s">
        <v>51</v>
      </c>
      <c r="C77" s="30"/>
      <c r="D77" s="30"/>
      <c r="E77" s="30"/>
      <c r="F77" s="30"/>
      <c r="G77" s="30"/>
      <c r="H77" s="58" t="s">
        <v>268</v>
      </c>
      <c r="I77" s="30"/>
      <c r="J77" s="38"/>
      <c r="K77" s="30">
        <v>1</v>
      </c>
      <c r="L77" s="30"/>
      <c r="M77" s="30"/>
      <c r="N77" s="30"/>
      <c r="O77" s="30"/>
      <c r="P77" s="30"/>
      <c r="Q77" s="38"/>
      <c r="R77" s="38"/>
      <c r="S77" s="38"/>
      <c r="T77" s="30"/>
      <c r="U77" s="28"/>
      <c r="V77" s="31">
        <f t="shared" si="6"/>
        <v>2</v>
      </c>
      <c r="W77" s="33">
        <f t="shared" si="7"/>
        <v>1</v>
      </c>
      <c r="Y77" s="58" t="s">
        <v>268</v>
      </c>
    </row>
    <row r="78" spans="1:25" x14ac:dyDescent="0.3">
      <c r="A78" s="26" t="s">
        <v>222</v>
      </c>
      <c r="B78" s="27" t="s">
        <v>51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28"/>
      <c r="V78" s="31" t="str">
        <f t="shared" si="6"/>
        <v/>
      </c>
      <c r="W78" s="33">
        <f t="shared" si="7"/>
        <v>0</v>
      </c>
      <c r="Y78" s="38"/>
    </row>
    <row r="79" spans="1:25" x14ac:dyDescent="0.3">
      <c r="A79" s="26" t="s">
        <v>114</v>
      </c>
      <c r="B79" s="27" t="s">
        <v>51</v>
      </c>
      <c r="C79" s="30"/>
      <c r="D79" s="30"/>
      <c r="E79" s="30"/>
      <c r="F79" s="30"/>
      <c r="G79" s="30"/>
      <c r="H79" s="58" t="s">
        <v>268</v>
      </c>
      <c r="I79" s="30"/>
      <c r="J79" s="38"/>
      <c r="K79" s="30"/>
      <c r="L79" s="30"/>
      <c r="M79" s="30"/>
      <c r="N79" s="30"/>
      <c r="O79" s="30"/>
      <c r="P79" s="30"/>
      <c r="Q79" s="38"/>
      <c r="R79" s="38"/>
      <c r="S79" s="38"/>
      <c r="T79" s="30"/>
      <c r="U79" s="28"/>
      <c r="V79" s="31">
        <f t="shared" si="6"/>
        <v>1</v>
      </c>
      <c r="W79" s="33">
        <f t="shared" si="7"/>
        <v>0</v>
      </c>
      <c r="Y79" s="58" t="s">
        <v>268</v>
      </c>
    </row>
    <row r="80" spans="1:25" x14ac:dyDescent="0.3">
      <c r="A80" s="26" t="s">
        <v>115</v>
      </c>
      <c r="B80" s="27" t="s">
        <v>61</v>
      </c>
      <c r="C80" s="30"/>
      <c r="D80" s="30"/>
      <c r="E80" s="30"/>
      <c r="F80" s="30"/>
      <c r="G80" s="30"/>
      <c r="H80" s="38"/>
      <c r="I80" s="30"/>
      <c r="J80" s="38"/>
      <c r="K80" s="30"/>
      <c r="L80" s="30"/>
      <c r="M80" s="30"/>
      <c r="N80" s="30"/>
      <c r="O80" s="30"/>
      <c r="P80" s="30"/>
      <c r="Q80" s="38"/>
      <c r="R80" s="38"/>
      <c r="S80" s="38"/>
      <c r="T80" s="30"/>
      <c r="U80" s="28"/>
      <c r="V80" s="31" t="str">
        <f t="shared" si="6"/>
        <v/>
      </c>
      <c r="W80" s="33">
        <f t="shared" si="7"/>
        <v>0</v>
      </c>
      <c r="Y80" s="30"/>
    </row>
    <row r="81" spans="1:25" x14ac:dyDescent="0.3">
      <c r="A81" s="26" t="s">
        <v>269</v>
      </c>
      <c r="B81" s="27" t="s">
        <v>51</v>
      </c>
      <c r="C81" s="38"/>
      <c r="D81" s="38"/>
      <c r="E81" s="38"/>
      <c r="F81" s="38"/>
      <c r="G81" s="38"/>
      <c r="H81" s="58" t="s">
        <v>268</v>
      </c>
      <c r="I81" s="38"/>
      <c r="J81" s="38"/>
      <c r="K81" s="38"/>
      <c r="L81" s="38">
        <v>2.5</v>
      </c>
      <c r="M81" s="38">
        <v>6</v>
      </c>
      <c r="N81" s="38"/>
      <c r="O81" s="38"/>
      <c r="P81" s="38"/>
      <c r="Q81" s="38">
        <v>2</v>
      </c>
      <c r="R81" s="38"/>
      <c r="S81" s="38"/>
      <c r="T81" s="38"/>
      <c r="U81" s="28"/>
      <c r="V81" s="31">
        <f t="shared" si="6"/>
        <v>4</v>
      </c>
      <c r="W81" s="33">
        <f t="shared" si="7"/>
        <v>10.5</v>
      </c>
      <c r="Y81" s="58" t="s">
        <v>268</v>
      </c>
    </row>
    <row r="82" spans="1:25" x14ac:dyDescent="0.3">
      <c r="A82" s="26" t="s">
        <v>116</v>
      </c>
      <c r="B82" s="27" t="s">
        <v>51</v>
      </c>
      <c r="C82" s="30"/>
      <c r="D82" s="30"/>
      <c r="E82" s="30"/>
      <c r="F82" s="30"/>
      <c r="G82" s="30"/>
      <c r="H82" s="58" t="s">
        <v>268</v>
      </c>
      <c r="I82" s="30"/>
      <c r="J82" s="38">
        <v>10</v>
      </c>
      <c r="K82" s="30"/>
      <c r="L82" s="30"/>
      <c r="M82" s="30"/>
      <c r="N82" s="30"/>
      <c r="O82" s="30"/>
      <c r="P82" s="30"/>
      <c r="Q82" s="38"/>
      <c r="R82" s="38"/>
      <c r="S82" s="38"/>
      <c r="T82" s="30"/>
      <c r="U82" s="28"/>
      <c r="V82" s="31">
        <f t="shared" si="6"/>
        <v>2</v>
      </c>
      <c r="W82" s="33">
        <f t="shared" si="7"/>
        <v>10</v>
      </c>
      <c r="Y82" s="58" t="s">
        <v>268</v>
      </c>
    </row>
    <row r="83" spans="1:25" x14ac:dyDescent="0.3">
      <c r="A83" s="80" t="s">
        <v>117</v>
      </c>
      <c r="B83" s="93" t="s">
        <v>51</v>
      </c>
      <c r="C83" s="94"/>
      <c r="D83" s="94">
        <v>2.5</v>
      </c>
      <c r="E83" s="94">
        <v>3</v>
      </c>
      <c r="F83" s="94">
        <v>1</v>
      </c>
      <c r="G83" s="94"/>
      <c r="H83" s="96" t="s">
        <v>268</v>
      </c>
      <c r="I83" s="94"/>
      <c r="J83" s="94"/>
      <c r="K83" s="94"/>
      <c r="L83" s="94">
        <v>5</v>
      </c>
      <c r="M83" s="94"/>
      <c r="N83" s="94">
        <v>3</v>
      </c>
      <c r="O83" s="94"/>
      <c r="P83" s="94"/>
      <c r="Q83" s="94"/>
      <c r="R83" s="94"/>
      <c r="S83" s="94"/>
      <c r="T83" s="94"/>
      <c r="U83" s="95"/>
      <c r="V83" s="60">
        <f t="shared" si="6"/>
        <v>6</v>
      </c>
      <c r="W83" s="61">
        <f t="shared" si="7"/>
        <v>14.5</v>
      </c>
      <c r="Y83" s="58" t="s">
        <v>268</v>
      </c>
    </row>
    <row r="84" spans="1:25" x14ac:dyDescent="0.3">
      <c r="A84" s="26" t="s">
        <v>118</v>
      </c>
      <c r="B84" s="27" t="s">
        <v>51</v>
      </c>
      <c r="C84" s="30"/>
      <c r="D84" s="30"/>
      <c r="E84" s="30"/>
      <c r="F84" s="30"/>
      <c r="G84" s="30"/>
      <c r="H84" s="58" t="s">
        <v>268</v>
      </c>
      <c r="I84" s="30"/>
      <c r="J84" s="38"/>
      <c r="K84" s="30"/>
      <c r="L84" s="30"/>
      <c r="M84" s="30"/>
      <c r="N84" s="30"/>
      <c r="O84" s="30"/>
      <c r="P84" s="30"/>
      <c r="Q84" s="38"/>
      <c r="R84" s="38"/>
      <c r="S84" s="38"/>
      <c r="T84" s="30"/>
      <c r="U84" s="28"/>
      <c r="V84" s="31">
        <f t="shared" si="6"/>
        <v>1</v>
      </c>
      <c r="W84" s="33">
        <f t="shared" si="7"/>
        <v>0</v>
      </c>
      <c r="Y84" s="58" t="s">
        <v>268</v>
      </c>
    </row>
    <row r="85" spans="1:25" x14ac:dyDescent="0.3">
      <c r="A85" s="80" t="s">
        <v>119</v>
      </c>
      <c r="B85" s="93" t="s">
        <v>51</v>
      </c>
      <c r="C85" s="94"/>
      <c r="D85" s="94"/>
      <c r="E85" s="94">
        <v>3</v>
      </c>
      <c r="F85" s="94"/>
      <c r="G85" s="94">
        <f>4+4</f>
        <v>8</v>
      </c>
      <c r="H85" s="96" t="s">
        <v>268</v>
      </c>
      <c r="I85" s="94"/>
      <c r="J85" s="94">
        <v>10</v>
      </c>
      <c r="K85" s="94"/>
      <c r="L85" s="94">
        <v>15</v>
      </c>
      <c r="M85" s="94"/>
      <c r="N85" s="94"/>
      <c r="O85" s="94"/>
      <c r="P85" s="94"/>
      <c r="Q85" s="94"/>
      <c r="R85" s="94">
        <v>4</v>
      </c>
      <c r="S85" s="94"/>
      <c r="T85" s="94"/>
      <c r="U85" s="95"/>
      <c r="V85" s="60">
        <f t="shared" si="6"/>
        <v>6</v>
      </c>
      <c r="W85" s="61">
        <f t="shared" si="7"/>
        <v>40</v>
      </c>
      <c r="Y85" s="58" t="s">
        <v>268</v>
      </c>
    </row>
    <row r="86" spans="1:25" x14ac:dyDescent="0.3">
      <c r="A86" s="80" t="s">
        <v>120</v>
      </c>
      <c r="B86" s="93" t="s">
        <v>51</v>
      </c>
      <c r="C86" s="94"/>
      <c r="D86" s="94">
        <v>3.5</v>
      </c>
      <c r="E86" s="94"/>
      <c r="F86" s="94"/>
      <c r="G86" s="94"/>
      <c r="H86" s="96" t="s">
        <v>268</v>
      </c>
      <c r="I86" s="94"/>
      <c r="J86" s="94"/>
      <c r="K86" s="94"/>
      <c r="L86" s="94"/>
      <c r="M86" s="94">
        <v>6</v>
      </c>
      <c r="N86" s="94"/>
      <c r="O86" s="94"/>
      <c r="P86" s="94"/>
      <c r="Q86" s="94">
        <v>7.5</v>
      </c>
      <c r="R86" s="94"/>
      <c r="S86" s="94"/>
      <c r="T86" s="94"/>
      <c r="U86" s="95"/>
      <c r="V86" s="60">
        <f t="shared" si="6"/>
        <v>4</v>
      </c>
      <c r="W86" s="61">
        <f t="shared" si="7"/>
        <v>17</v>
      </c>
      <c r="Y86" s="58" t="s">
        <v>268</v>
      </c>
    </row>
    <row r="87" spans="1:25" x14ac:dyDescent="0.3">
      <c r="A87" s="26" t="s">
        <v>121</v>
      </c>
      <c r="B87" s="27" t="s">
        <v>51</v>
      </c>
      <c r="C87" s="30"/>
      <c r="D87" s="30"/>
      <c r="E87" s="30"/>
      <c r="F87" s="30"/>
      <c r="G87" s="30"/>
      <c r="H87" s="58"/>
      <c r="I87" s="30"/>
      <c r="J87" s="38"/>
      <c r="K87" s="30"/>
      <c r="L87" s="30">
        <v>2.5</v>
      </c>
      <c r="M87" s="30"/>
      <c r="N87" s="30"/>
      <c r="O87" s="30"/>
      <c r="P87" s="30"/>
      <c r="Q87" s="38"/>
      <c r="R87" s="38"/>
      <c r="S87" s="38"/>
      <c r="T87" s="30"/>
      <c r="U87" s="28"/>
      <c r="V87" s="31">
        <f t="shared" si="6"/>
        <v>1</v>
      </c>
      <c r="W87" s="33">
        <f t="shared" si="7"/>
        <v>2.5</v>
      </c>
      <c r="Y87" s="58"/>
    </row>
    <row r="88" spans="1:25" x14ac:dyDescent="0.3">
      <c r="A88" s="80" t="s">
        <v>126</v>
      </c>
      <c r="B88" s="93" t="s">
        <v>51</v>
      </c>
      <c r="C88" s="94"/>
      <c r="D88" s="94"/>
      <c r="E88" s="94"/>
      <c r="F88" s="94"/>
      <c r="G88" s="94"/>
      <c r="H88" s="96" t="s">
        <v>268</v>
      </c>
      <c r="I88" s="94"/>
      <c r="J88" s="94"/>
      <c r="K88" s="94"/>
      <c r="L88" s="94">
        <v>2.5</v>
      </c>
      <c r="M88" s="94">
        <v>6</v>
      </c>
      <c r="N88" s="94"/>
      <c r="O88" s="94"/>
      <c r="P88" s="94"/>
      <c r="Q88" s="94">
        <v>2</v>
      </c>
      <c r="R88" s="94"/>
      <c r="S88" s="94"/>
      <c r="T88" s="94"/>
      <c r="U88" s="95"/>
      <c r="V88" s="60">
        <f t="shared" si="6"/>
        <v>4</v>
      </c>
      <c r="W88" s="61">
        <f t="shared" si="7"/>
        <v>10.5</v>
      </c>
      <c r="Y88" s="58" t="s">
        <v>268</v>
      </c>
    </row>
    <row r="89" spans="1:25" x14ac:dyDescent="0.3">
      <c r="A89" s="26" t="s">
        <v>122</v>
      </c>
      <c r="B89" s="27" t="s">
        <v>51</v>
      </c>
      <c r="C89" s="30"/>
      <c r="D89" s="30"/>
      <c r="E89" s="30"/>
      <c r="F89" s="30">
        <v>1</v>
      </c>
      <c r="G89" s="30"/>
      <c r="H89" s="58" t="s">
        <v>268</v>
      </c>
      <c r="I89" s="30"/>
      <c r="J89" s="38"/>
      <c r="K89" s="30"/>
      <c r="L89" s="30"/>
      <c r="M89" s="30"/>
      <c r="N89" s="30"/>
      <c r="O89" s="30"/>
      <c r="P89" s="30">
        <v>2</v>
      </c>
      <c r="Q89" s="38"/>
      <c r="R89" s="38"/>
      <c r="S89" s="38"/>
      <c r="T89" s="30"/>
      <c r="U89" s="28"/>
      <c r="V89" s="31">
        <f t="shared" si="6"/>
        <v>3</v>
      </c>
      <c r="W89" s="33">
        <f t="shared" si="7"/>
        <v>3</v>
      </c>
      <c r="Y89" s="58" t="s">
        <v>268</v>
      </c>
    </row>
    <row r="90" spans="1:25" x14ac:dyDescent="0.3">
      <c r="A90" s="26" t="s">
        <v>123</v>
      </c>
      <c r="B90" s="27" t="s">
        <v>61</v>
      </c>
      <c r="C90" s="30"/>
      <c r="D90" s="30"/>
      <c r="E90" s="30"/>
      <c r="F90" s="30"/>
      <c r="G90" s="30"/>
      <c r="H90" s="58" t="s">
        <v>268</v>
      </c>
      <c r="I90" s="30"/>
      <c r="J90" s="38"/>
      <c r="K90" s="30"/>
      <c r="L90" s="30">
        <v>5</v>
      </c>
      <c r="M90" s="30"/>
      <c r="N90" s="30"/>
      <c r="O90" s="30"/>
      <c r="P90" s="30"/>
      <c r="Q90" s="38">
        <v>3.5</v>
      </c>
      <c r="R90" s="38"/>
      <c r="S90" s="38"/>
      <c r="T90" s="30"/>
      <c r="U90" s="28"/>
      <c r="V90" s="31">
        <f t="shared" si="6"/>
        <v>3</v>
      </c>
      <c r="W90" s="33">
        <f t="shared" si="7"/>
        <v>8.5</v>
      </c>
      <c r="Y90" s="58" t="s">
        <v>268</v>
      </c>
    </row>
    <row r="91" spans="1:25" x14ac:dyDescent="0.3">
      <c r="A91" s="80" t="s">
        <v>124</v>
      </c>
      <c r="B91" s="93" t="s">
        <v>51</v>
      </c>
      <c r="C91" s="94"/>
      <c r="D91" s="94"/>
      <c r="E91" s="94"/>
      <c r="F91" s="94">
        <v>3</v>
      </c>
      <c r="G91" s="94"/>
      <c r="H91" s="96" t="s">
        <v>268</v>
      </c>
      <c r="I91" s="94"/>
      <c r="J91" s="94">
        <v>10</v>
      </c>
      <c r="K91" s="94"/>
      <c r="L91" s="94"/>
      <c r="M91" s="94">
        <v>6</v>
      </c>
      <c r="N91" s="94"/>
      <c r="O91" s="94"/>
      <c r="P91" s="94">
        <v>2</v>
      </c>
      <c r="Q91" s="94"/>
      <c r="R91" s="94">
        <v>4</v>
      </c>
      <c r="S91" s="94"/>
      <c r="T91" s="94"/>
      <c r="U91" s="95"/>
      <c r="V91" s="60">
        <f t="shared" si="6"/>
        <v>6</v>
      </c>
      <c r="W91" s="61">
        <f t="shared" si="7"/>
        <v>25</v>
      </c>
      <c r="Y91" s="58" t="s">
        <v>268</v>
      </c>
    </row>
    <row r="92" spans="1:25" x14ac:dyDescent="0.3">
      <c r="A92" s="80" t="s">
        <v>125</v>
      </c>
      <c r="B92" s="93" t="s">
        <v>51</v>
      </c>
      <c r="C92" s="94"/>
      <c r="D92" s="94">
        <v>2.5</v>
      </c>
      <c r="E92" s="94"/>
      <c r="F92" s="94">
        <v>1</v>
      </c>
      <c r="G92" s="94"/>
      <c r="H92" s="96" t="s">
        <v>268</v>
      </c>
      <c r="I92" s="94"/>
      <c r="J92" s="94">
        <v>10</v>
      </c>
      <c r="K92" s="94">
        <v>1</v>
      </c>
      <c r="L92" s="94">
        <v>5</v>
      </c>
      <c r="M92" s="94"/>
      <c r="N92" s="94">
        <v>3</v>
      </c>
      <c r="O92" s="94"/>
      <c r="P92" s="94"/>
      <c r="Q92" s="94"/>
      <c r="R92" s="94">
        <v>5</v>
      </c>
      <c r="S92" s="94"/>
      <c r="T92" s="94"/>
      <c r="U92" s="95"/>
      <c r="V92" s="60">
        <f t="shared" si="6"/>
        <v>8</v>
      </c>
      <c r="W92" s="61">
        <f t="shared" si="7"/>
        <v>27.5</v>
      </c>
      <c r="Y92" s="58" t="s">
        <v>268</v>
      </c>
    </row>
    <row r="93" spans="1:25" x14ac:dyDescent="0.3">
      <c r="U93" s="28"/>
      <c r="V93" s="28"/>
      <c r="W93" s="28"/>
    </row>
    <row r="94" spans="1:25" x14ac:dyDescent="0.3">
      <c r="A94" s="26" t="s">
        <v>13</v>
      </c>
      <c r="B94" s="27"/>
      <c r="C94" s="30">
        <f t="shared" ref="C94:T94" si="8">SUM(C5:C92)</f>
        <v>18.5</v>
      </c>
      <c r="D94" s="30">
        <f t="shared" si="8"/>
        <v>26</v>
      </c>
      <c r="E94" s="30">
        <f t="shared" si="8"/>
        <v>24</v>
      </c>
      <c r="F94" s="30">
        <f t="shared" si="8"/>
        <v>23</v>
      </c>
      <c r="G94" s="30">
        <f t="shared" si="8"/>
        <v>51.5</v>
      </c>
      <c r="H94" s="38">
        <f>SUM(H5:H92)</f>
        <v>0</v>
      </c>
      <c r="I94" s="30">
        <f t="shared" si="8"/>
        <v>3</v>
      </c>
      <c r="J94" s="38">
        <f t="shared" ref="J94" si="9">SUM(J5:J92)</f>
        <v>135</v>
      </c>
      <c r="K94" s="30">
        <f t="shared" si="8"/>
        <v>9</v>
      </c>
      <c r="L94" s="30">
        <f t="shared" si="8"/>
        <v>99.5</v>
      </c>
      <c r="M94" s="30">
        <f t="shared" si="8"/>
        <v>48</v>
      </c>
      <c r="N94" s="30">
        <f t="shared" si="8"/>
        <v>22</v>
      </c>
      <c r="O94" s="30">
        <f t="shared" si="8"/>
        <v>18</v>
      </c>
      <c r="P94" s="38">
        <f t="shared" si="8"/>
        <v>14</v>
      </c>
      <c r="Q94" s="38">
        <f t="shared" si="8"/>
        <v>48.5</v>
      </c>
      <c r="R94" s="38">
        <f t="shared" si="8"/>
        <v>27</v>
      </c>
      <c r="S94" s="38">
        <f t="shared" si="8"/>
        <v>5.5</v>
      </c>
      <c r="T94" s="38">
        <f t="shared" si="8"/>
        <v>0</v>
      </c>
      <c r="U94" s="28"/>
      <c r="V94" s="31"/>
      <c r="W94" s="33">
        <f>SUM(W5:W93)</f>
        <v>572.5</v>
      </c>
      <c r="Y94" s="30">
        <f>SUM(Y5:Y92)</f>
        <v>0</v>
      </c>
    </row>
    <row r="95" spans="1:25" x14ac:dyDescent="0.3">
      <c r="A95" s="103" t="s">
        <v>139</v>
      </c>
      <c r="B95" s="27"/>
      <c r="C95" s="31">
        <f>COUNT(C5:C92)+1</f>
        <v>8</v>
      </c>
      <c r="D95" s="31">
        <f>COUNT(D5:D92)+2</f>
        <v>10</v>
      </c>
      <c r="E95" s="31">
        <f>COUNT(E5:E92)</f>
        <v>7</v>
      </c>
      <c r="F95" s="31">
        <f>COUNT(F5:F92)</f>
        <v>16</v>
      </c>
      <c r="G95" s="31">
        <f>COUNT(G5:G92)+3</f>
        <v>13</v>
      </c>
      <c r="H95" s="31">
        <f>COUNTA(H5:H92)</f>
        <v>53</v>
      </c>
      <c r="I95" s="31">
        <f>COUNT(I5:I92)</f>
        <v>1</v>
      </c>
      <c r="J95" s="31">
        <f t="shared" ref="J95" si="10">COUNT(J5:J92)</f>
        <v>13</v>
      </c>
      <c r="K95" s="31">
        <f t="shared" ref="K95:T95" si="11">COUNT(K5:K92)</f>
        <v>8</v>
      </c>
      <c r="L95" s="31">
        <f>COUNT(L5:L92)+1+5+1+1</f>
        <v>32</v>
      </c>
      <c r="M95" s="31">
        <f t="shared" si="11"/>
        <v>8</v>
      </c>
      <c r="N95" s="31">
        <f t="shared" si="11"/>
        <v>7</v>
      </c>
      <c r="O95" s="31">
        <f t="shared" si="11"/>
        <v>6</v>
      </c>
      <c r="P95" s="31">
        <f t="shared" si="11"/>
        <v>6</v>
      </c>
      <c r="Q95" s="31">
        <f>COUNT(Q5:Q92)+2</f>
        <v>15</v>
      </c>
      <c r="R95" s="31">
        <f t="shared" si="11"/>
        <v>7</v>
      </c>
      <c r="S95" s="31">
        <f t="shared" si="11"/>
        <v>2</v>
      </c>
      <c r="T95" s="31">
        <f t="shared" si="11"/>
        <v>0</v>
      </c>
      <c r="U95" s="28"/>
      <c r="V95" s="31">
        <f>SUM(C95:T95)</f>
        <v>212</v>
      </c>
      <c r="W95" s="34"/>
      <c r="Y95" s="31">
        <f>COUNTA(Y5:Y92)</f>
        <v>54</v>
      </c>
    </row>
    <row r="96" spans="1:25" x14ac:dyDescent="0.3">
      <c r="A96" s="26" t="s">
        <v>131</v>
      </c>
      <c r="B96" s="27">
        <f>COUNTA(B5:B92)</f>
        <v>88</v>
      </c>
      <c r="C96" s="31"/>
      <c r="D96" s="31"/>
      <c r="E96" s="31"/>
      <c r="F96" s="31"/>
      <c r="G96" s="31"/>
      <c r="H96" s="35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28"/>
      <c r="V96" s="31">
        <f>COUNT(V5:V92)</f>
        <v>71</v>
      </c>
      <c r="W96" s="35">
        <f>V96/B96</f>
        <v>0.80681818181818177</v>
      </c>
      <c r="Y96" s="35">
        <f>Y95/B96</f>
        <v>0.61363636363636365</v>
      </c>
    </row>
    <row r="97" spans="1:23" x14ac:dyDescent="0.3">
      <c r="A97" s="34" t="s">
        <v>390</v>
      </c>
      <c r="B97" s="34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V97" s="34">
        <f>COUNTIF(W5:W92,"&gt;=10")</f>
        <v>25</v>
      </c>
      <c r="W97" s="34">
        <f>SUMIF(W5:W92,"&gt;=10",W5:W92)</f>
        <v>431.5</v>
      </c>
    </row>
    <row r="98" spans="1:23" x14ac:dyDescent="0.3">
      <c r="A98" s="34" t="s">
        <v>391</v>
      </c>
      <c r="B98" s="34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V98" s="35">
        <f>V97/V96</f>
        <v>0.352112676056338</v>
      </c>
      <c r="W98" s="35">
        <f>+W97/W94</f>
        <v>0.75371179039301306</v>
      </c>
    </row>
  </sheetData>
  <mergeCells count="22">
    <mergeCell ref="Y3:Y4"/>
    <mergeCell ref="I3:I4"/>
    <mergeCell ref="K3:K4"/>
    <mergeCell ref="C3:C4"/>
    <mergeCell ref="M3:M4"/>
    <mergeCell ref="N3:N4"/>
    <mergeCell ref="O3:O4"/>
    <mergeCell ref="P3:P4"/>
    <mergeCell ref="H3:H4"/>
    <mergeCell ref="A3:A4"/>
    <mergeCell ref="B3:B4"/>
    <mergeCell ref="V3:W3"/>
    <mergeCell ref="D3:D4"/>
    <mergeCell ref="E3:E4"/>
    <mergeCell ref="F3:F4"/>
    <mergeCell ref="G3:G4"/>
    <mergeCell ref="J3:J4"/>
    <mergeCell ref="T3:T4"/>
    <mergeCell ref="L3:L4"/>
    <mergeCell ref="Q3:Q4"/>
    <mergeCell ref="R3:R4"/>
    <mergeCell ref="S3:S4"/>
  </mergeCells>
  <printOptions horizontalCentered="1"/>
  <pageMargins left="0.25" right="0.25" top="0.75" bottom="0.75" header="0.3" footer="0.3"/>
  <pageSetup paperSize="5" scale="6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>
      <pane xSplit="1" ySplit="4" topLeftCell="B11" activePane="bottomRight" state="frozen"/>
      <selection activeCell="C6" sqref="C6"/>
      <selection pane="topRight" activeCell="C6" sqref="C6"/>
      <selection pane="bottomLeft" activeCell="C6" sqref="C6"/>
      <selection pane="bottomRight" activeCell="A22" sqref="A22"/>
    </sheetView>
  </sheetViews>
  <sheetFormatPr defaultColWidth="8.81640625" defaultRowHeight="14.5" x14ac:dyDescent="0.35"/>
  <cols>
    <col min="1" max="1" width="37.26953125" style="5" customWidth="1"/>
    <col min="2" max="2" width="10.54296875" style="3" bestFit="1" customWidth="1"/>
    <col min="3" max="3" width="11.54296875" style="3" customWidth="1"/>
    <col min="4" max="4" width="17.81640625" style="3" bestFit="1" customWidth="1"/>
    <col min="5" max="5" width="16.26953125" style="4" customWidth="1"/>
    <col min="6" max="6" width="28.7265625" style="4" customWidth="1"/>
    <col min="7" max="7" width="13.1796875" style="3" bestFit="1" customWidth="1"/>
    <col min="8" max="8" width="7.81640625" style="3" customWidth="1"/>
    <col min="9" max="10" width="8.81640625" style="3"/>
    <col min="11" max="11" width="10.453125" style="3" bestFit="1" customWidth="1"/>
    <col min="12" max="12" width="16.453125" style="3" bestFit="1" customWidth="1"/>
    <col min="13" max="16384" width="8.81640625" style="4"/>
  </cols>
  <sheetData>
    <row r="1" spans="1:12" ht="18.5" x14ac:dyDescent="0.35">
      <c r="A1" s="2" t="s">
        <v>43</v>
      </c>
    </row>
    <row r="3" spans="1:12" s="6" customFormat="1" ht="14.5" customHeight="1" x14ac:dyDescent="0.35">
      <c r="A3" s="224" t="s">
        <v>1</v>
      </c>
      <c r="B3" s="225" t="s">
        <v>10</v>
      </c>
      <c r="C3" s="225"/>
      <c r="D3" s="225"/>
      <c r="E3" s="225" t="s">
        <v>2</v>
      </c>
      <c r="F3" s="225"/>
      <c r="G3" s="225"/>
      <c r="H3" s="224" t="s">
        <v>47</v>
      </c>
      <c r="I3" s="225" t="s">
        <v>7</v>
      </c>
      <c r="J3" s="225"/>
      <c r="K3" s="225"/>
      <c r="L3" s="224" t="s">
        <v>134</v>
      </c>
    </row>
    <row r="4" spans="1:12" s="8" customFormat="1" x14ac:dyDescent="0.35">
      <c r="A4" s="224"/>
      <c r="B4" s="7" t="s">
        <v>0</v>
      </c>
      <c r="C4" s="7" t="s">
        <v>11</v>
      </c>
      <c r="D4" s="7" t="s">
        <v>3</v>
      </c>
      <c r="E4" s="7" t="s">
        <v>4</v>
      </c>
      <c r="F4" s="7" t="s">
        <v>5</v>
      </c>
      <c r="G4" s="7" t="s">
        <v>6</v>
      </c>
      <c r="H4" s="224"/>
      <c r="I4" s="7" t="s">
        <v>8</v>
      </c>
      <c r="J4" s="7" t="s">
        <v>9</v>
      </c>
      <c r="K4" s="7" t="s">
        <v>13</v>
      </c>
      <c r="L4" s="224"/>
    </row>
    <row r="5" spans="1:12" x14ac:dyDescent="0.35">
      <c r="A5" s="9" t="s">
        <v>14</v>
      </c>
      <c r="B5" s="14" t="s">
        <v>40</v>
      </c>
      <c r="C5" s="10" t="s">
        <v>12</v>
      </c>
      <c r="D5" s="11" t="s">
        <v>15</v>
      </c>
      <c r="E5" s="12" t="s">
        <v>17</v>
      </c>
      <c r="F5" s="13" t="s">
        <v>18</v>
      </c>
      <c r="G5" s="11" t="s">
        <v>19</v>
      </c>
      <c r="H5" s="23" t="s">
        <v>48</v>
      </c>
      <c r="I5" s="14" t="s">
        <v>20</v>
      </c>
      <c r="J5" s="11">
        <v>8</v>
      </c>
      <c r="K5" s="40">
        <v>26</v>
      </c>
      <c r="L5" s="11"/>
    </row>
    <row r="6" spans="1:12" x14ac:dyDescent="0.35">
      <c r="A6" s="9" t="s">
        <v>21</v>
      </c>
      <c r="B6" s="14" t="s">
        <v>41</v>
      </c>
      <c r="C6" s="1" t="s">
        <v>12</v>
      </c>
      <c r="D6" s="11" t="s">
        <v>132</v>
      </c>
      <c r="E6" s="12" t="s">
        <v>22</v>
      </c>
      <c r="F6" s="13" t="s">
        <v>23</v>
      </c>
      <c r="G6" s="11" t="s">
        <v>24</v>
      </c>
      <c r="H6" s="23" t="s">
        <v>48</v>
      </c>
      <c r="I6" s="11">
        <v>15</v>
      </c>
      <c r="J6" s="11">
        <v>16</v>
      </c>
      <c r="K6" s="40">
        <v>42</v>
      </c>
      <c r="L6" s="11" t="s">
        <v>135</v>
      </c>
    </row>
    <row r="7" spans="1:12" x14ac:dyDescent="0.35">
      <c r="A7" s="9" t="s">
        <v>133</v>
      </c>
      <c r="B7" s="14" t="s">
        <v>140</v>
      </c>
      <c r="C7" s="1" t="s">
        <v>12</v>
      </c>
      <c r="D7" s="11" t="s">
        <v>141</v>
      </c>
      <c r="E7" s="12" t="s">
        <v>30</v>
      </c>
      <c r="F7" s="13" t="s">
        <v>31</v>
      </c>
      <c r="G7" s="11" t="s">
        <v>32</v>
      </c>
      <c r="H7" s="23" t="s">
        <v>48</v>
      </c>
      <c r="I7" s="14" t="s">
        <v>142</v>
      </c>
      <c r="J7" s="11">
        <v>5</v>
      </c>
      <c r="K7" s="40">
        <v>16</v>
      </c>
      <c r="L7" s="11"/>
    </row>
    <row r="8" spans="1:12" x14ac:dyDescent="0.35">
      <c r="A8" s="9" t="s">
        <v>143</v>
      </c>
      <c r="B8" s="14" t="s">
        <v>147</v>
      </c>
      <c r="C8" s="1" t="s">
        <v>138</v>
      </c>
      <c r="D8" s="11" t="s">
        <v>144</v>
      </c>
      <c r="E8" s="12" t="s">
        <v>49</v>
      </c>
      <c r="F8" s="13" t="s">
        <v>145</v>
      </c>
      <c r="G8" s="11" t="s">
        <v>146</v>
      </c>
      <c r="H8" s="23" t="s">
        <v>48</v>
      </c>
      <c r="I8" s="37">
        <v>10</v>
      </c>
      <c r="J8" s="11">
        <v>14</v>
      </c>
      <c r="K8" s="40">
        <v>76</v>
      </c>
      <c r="L8" s="11"/>
    </row>
    <row r="9" spans="1:12" ht="29" x14ac:dyDescent="0.35">
      <c r="A9" s="9" t="s">
        <v>28</v>
      </c>
      <c r="B9" s="14" t="s">
        <v>42</v>
      </c>
      <c r="C9" s="1" t="s">
        <v>16</v>
      </c>
      <c r="D9" s="11" t="s">
        <v>27</v>
      </c>
      <c r="E9" s="12" t="s">
        <v>151</v>
      </c>
      <c r="F9" s="13" t="s">
        <v>152</v>
      </c>
      <c r="G9" s="11" t="s">
        <v>26</v>
      </c>
      <c r="H9" s="23" t="s">
        <v>48</v>
      </c>
      <c r="I9" s="22" t="s">
        <v>44</v>
      </c>
      <c r="J9" s="11">
        <v>13</v>
      </c>
      <c r="K9" s="40">
        <v>59</v>
      </c>
      <c r="L9" s="11"/>
    </row>
    <row r="10" spans="1:12" x14ac:dyDescent="0.35">
      <c r="A10" s="9" t="s">
        <v>14</v>
      </c>
      <c r="B10" s="14" t="s">
        <v>166</v>
      </c>
      <c r="C10" s="1" t="s">
        <v>165</v>
      </c>
      <c r="D10" s="11" t="s">
        <v>15</v>
      </c>
      <c r="E10" s="12" t="s">
        <v>17</v>
      </c>
      <c r="F10" s="13" t="s">
        <v>18</v>
      </c>
      <c r="G10" s="11" t="s">
        <v>19</v>
      </c>
      <c r="H10" s="23" t="s">
        <v>48</v>
      </c>
      <c r="I10" s="14" t="s">
        <v>20</v>
      </c>
      <c r="J10" s="11">
        <v>9</v>
      </c>
      <c r="K10" s="40">
        <v>25</v>
      </c>
      <c r="L10" s="11"/>
    </row>
    <row r="11" spans="1:12" x14ac:dyDescent="0.35">
      <c r="A11" s="9" t="s">
        <v>150</v>
      </c>
      <c r="B11" s="14" t="s">
        <v>158</v>
      </c>
      <c r="C11" s="1" t="s">
        <v>148</v>
      </c>
      <c r="D11" s="11" t="s">
        <v>149</v>
      </c>
      <c r="E11" s="12" t="s">
        <v>22</v>
      </c>
      <c r="F11" s="13" t="s">
        <v>23</v>
      </c>
      <c r="G11" s="11" t="s">
        <v>24</v>
      </c>
      <c r="H11" s="23" t="s">
        <v>48</v>
      </c>
      <c r="I11" s="11">
        <v>10</v>
      </c>
      <c r="J11" s="11">
        <v>10</v>
      </c>
      <c r="K11" s="40">
        <v>42</v>
      </c>
      <c r="L11" s="11"/>
    </row>
    <row r="12" spans="1:12" ht="29" x14ac:dyDescent="0.35">
      <c r="A12" s="9" t="s">
        <v>33</v>
      </c>
      <c r="B12" s="15" t="s">
        <v>172</v>
      </c>
      <c r="C12" s="1" t="s">
        <v>29</v>
      </c>
      <c r="D12" s="11" t="s">
        <v>29</v>
      </c>
      <c r="E12" s="12" t="s">
        <v>30</v>
      </c>
      <c r="F12" s="13" t="s">
        <v>31</v>
      </c>
      <c r="G12" s="11" t="s">
        <v>32</v>
      </c>
      <c r="H12" s="23" t="s">
        <v>48</v>
      </c>
      <c r="I12" s="22" t="s">
        <v>45</v>
      </c>
      <c r="J12" s="11">
        <v>11</v>
      </c>
      <c r="K12" s="40">
        <v>113</v>
      </c>
      <c r="L12" s="11"/>
    </row>
    <row r="13" spans="1:12" ht="29" x14ac:dyDescent="0.35">
      <c r="A13" s="16" t="s">
        <v>127</v>
      </c>
      <c r="B13" s="21" t="s">
        <v>34</v>
      </c>
      <c r="C13" s="17" t="s">
        <v>35</v>
      </c>
      <c r="D13" s="18"/>
      <c r="E13" s="19" t="s">
        <v>36</v>
      </c>
      <c r="F13" s="20" t="s">
        <v>38</v>
      </c>
      <c r="G13" s="18" t="s">
        <v>39</v>
      </c>
      <c r="H13" s="18"/>
      <c r="I13" s="18" t="s">
        <v>37</v>
      </c>
      <c r="J13" s="18"/>
      <c r="K13" s="41"/>
      <c r="L13" s="18" t="s">
        <v>136</v>
      </c>
    </row>
    <row r="14" spans="1:12" ht="29" x14ac:dyDescent="0.35">
      <c r="A14" s="9" t="s">
        <v>154</v>
      </c>
      <c r="B14" s="14" t="s">
        <v>177</v>
      </c>
      <c r="C14" s="1" t="s">
        <v>170</v>
      </c>
      <c r="D14" s="1" t="s">
        <v>171</v>
      </c>
      <c r="E14" s="12" t="s">
        <v>155</v>
      </c>
      <c r="F14" s="13" t="s">
        <v>156</v>
      </c>
      <c r="G14" s="11" t="s">
        <v>157</v>
      </c>
      <c r="H14" s="24" t="s">
        <v>48</v>
      </c>
      <c r="I14" s="1" t="s">
        <v>37</v>
      </c>
      <c r="J14" s="11">
        <v>1</v>
      </c>
      <c r="K14" s="40">
        <v>3</v>
      </c>
      <c r="L14" s="11"/>
    </row>
    <row r="15" spans="1:12" x14ac:dyDescent="0.35">
      <c r="A15" s="9" t="s">
        <v>162</v>
      </c>
      <c r="B15" s="14" t="s">
        <v>178</v>
      </c>
      <c r="C15" s="1" t="s">
        <v>16</v>
      </c>
      <c r="D15" s="11" t="s">
        <v>180</v>
      </c>
      <c r="E15" s="12" t="s">
        <v>50</v>
      </c>
      <c r="F15" s="13" t="s">
        <v>163</v>
      </c>
      <c r="G15" s="11" t="s">
        <v>164</v>
      </c>
      <c r="H15" s="24">
        <v>2500</v>
      </c>
      <c r="I15" s="11">
        <v>60</v>
      </c>
      <c r="J15" s="11">
        <v>36</v>
      </c>
      <c r="K15" s="40">
        <v>106</v>
      </c>
      <c r="L15" s="11" t="s">
        <v>137</v>
      </c>
    </row>
    <row r="16" spans="1:12" x14ac:dyDescent="0.35">
      <c r="A16" s="9" t="s">
        <v>176</v>
      </c>
      <c r="B16" s="14" t="s">
        <v>179</v>
      </c>
      <c r="C16" s="1" t="s">
        <v>16</v>
      </c>
      <c r="D16" s="11" t="s">
        <v>180</v>
      </c>
      <c r="E16" s="12" t="s">
        <v>25</v>
      </c>
      <c r="F16" s="13" t="s">
        <v>181</v>
      </c>
      <c r="G16" s="11" t="s">
        <v>26</v>
      </c>
      <c r="H16" s="24" t="s">
        <v>48</v>
      </c>
      <c r="I16" s="11">
        <v>8</v>
      </c>
      <c r="J16" s="11">
        <v>7</v>
      </c>
      <c r="K16" s="40">
        <v>22.5</v>
      </c>
      <c r="L16" s="11"/>
    </row>
    <row r="17" spans="1:12" ht="29" x14ac:dyDescent="0.35">
      <c r="A17" s="9" t="s">
        <v>183</v>
      </c>
      <c r="B17" s="14" t="s">
        <v>184</v>
      </c>
      <c r="C17" s="1" t="s">
        <v>12</v>
      </c>
      <c r="D17" s="11" t="s">
        <v>46</v>
      </c>
      <c r="E17" s="12" t="s">
        <v>173</v>
      </c>
      <c r="F17" s="13" t="s">
        <v>185</v>
      </c>
      <c r="G17" s="11" t="s">
        <v>186</v>
      </c>
      <c r="H17" s="24" t="s">
        <v>48</v>
      </c>
      <c r="I17" s="11">
        <v>15</v>
      </c>
      <c r="J17" s="11">
        <v>14</v>
      </c>
      <c r="K17" s="40">
        <v>32</v>
      </c>
      <c r="L17" s="11"/>
    </row>
    <row r="18" spans="1:12" x14ac:dyDescent="0.35">
      <c r="A18" s="9" t="s">
        <v>199</v>
      </c>
      <c r="B18" s="14" t="s">
        <v>200</v>
      </c>
      <c r="C18" s="1" t="s">
        <v>12</v>
      </c>
      <c r="D18" s="11" t="s">
        <v>202</v>
      </c>
      <c r="E18" s="12" t="s">
        <v>203</v>
      </c>
      <c r="F18" s="13" t="s">
        <v>204</v>
      </c>
      <c r="G18" s="11" t="s">
        <v>205</v>
      </c>
      <c r="H18" s="11" t="s">
        <v>48</v>
      </c>
      <c r="I18" s="11">
        <v>5</v>
      </c>
      <c r="J18" s="11">
        <v>6</v>
      </c>
      <c r="K18" s="40">
        <v>18</v>
      </c>
      <c r="L18" s="11"/>
    </row>
    <row r="19" spans="1:12" x14ac:dyDescent="0.35">
      <c r="A19" s="9" t="s">
        <v>168</v>
      </c>
      <c r="B19" s="14" t="s">
        <v>201</v>
      </c>
      <c r="C19" s="1" t="s">
        <v>16</v>
      </c>
      <c r="D19" s="1" t="s">
        <v>169</v>
      </c>
      <c r="E19" s="9" t="s">
        <v>155</v>
      </c>
      <c r="F19" s="13" t="s">
        <v>156</v>
      </c>
      <c r="G19" s="11" t="s">
        <v>157</v>
      </c>
      <c r="H19" s="11"/>
      <c r="I19" s="11">
        <v>8</v>
      </c>
      <c r="J19" s="11">
        <v>9</v>
      </c>
      <c r="K19" s="40">
        <v>18</v>
      </c>
      <c r="L19" s="11" t="s">
        <v>194</v>
      </c>
    </row>
    <row r="20" spans="1:12" ht="29" x14ac:dyDescent="0.35">
      <c r="A20" s="9" t="s">
        <v>196</v>
      </c>
      <c r="B20" s="14" t="s">
        <v>201</v>
      </c>
      <c r="C20" s="1" t="s">
        <v>16</v>
      </c>
      <c r="D20" s="11" t="s">
        <v>46</v>
      </c>
      <c r="E20" s="12" t="s">
        <v>214</v>
      </c>
      <c r="F20" s="13" t="s">
        <v>197</v>
      </c>
      <c r="G20" s="11" t="s">
        <v>198</v>
      </c>
      <c r="H20" s="24" t="s">
        <v>48</v>
      </c>
      <c r="I20" s="11">
        <v>5</v>
      </c>
      <c r="J20" s="11">
        <v>3</v>
      </c>
      <c r="K20" s="40">
        <v>14</v>
      </c>
      <c r="L20" s="11"/>
    </row>
    <row r="21" spans="1:12" x14ac:dyDescent="0.35">
      <c r="A21" s="9" t="s">
        <v>291</v>
      </c>
      <c r="B21" s="14" t="s">
        <v>213</v>
      </c>
      <c r="C21" s="1" t="s">
        <v>210</v>
      </c>
      <c r="D21" s="11" t="s">
        <v>211</v>
      </c>
      <c r="E21" s="12" t="s">
        <v>217</v>
      </c>
      <c r="F21" s="13" t="s">
        <v>216</v>
      </c>
      <c r="G21" s="11"/>
      <c r="H21" s="24">
        <v>500</v>
      </c>
      <c r="I21" s="11">
        <v>3</v>
      </c>
      <c r="J21" s="11">
        <v>3</v>
      </c>
      <c r="K21" s="40">
        <v>9</v>
      </c>
      <c r="L21" s="11" t="s">
        <v>212</v>
      </c>
    </row>
    <row r="22" spans="1:12" ht="29" x14ac:dyDescent="0.35">
      <c r="A22" s="9" t="s">
        <v>215</v>
      </c>
      <c r="B22" s="14">
        <v>41769</v>
      </c>
      <c r="C22" s="1" t="s">
        <v>16</v>
      </c>
      <c r="D22" s="11" t="s">
        <v>223</v>
      </c>
      <c r="E22" s="12" t="s">
        <v>224</v>
      </c>
      <c r="F22" s="13" t="s">
        <v>225</v>
      </c>
      <c r="G22" s="11" t="s">
        <v>219</v>
      </c>
      <c r="H22" s="24" t="s">
        <v>48</v>
      </c>
      <c r="I22" s="14" t="s">
        <v>218</v>
      </c>
      <c r="J22" s="11">
        <v>11</v>
      </c>
      <c r="K22" s="40">
        <v>26</v>
      </c>
      <c r="L22" s="11"/>
    </row>
    <row r="23" spans="1:12" ht="43.5" x14ac:dyDescent="0.35">
      <c r="A23" s="16" t="s">
        <v>195</v>
      </c>
      <c r="B23" s="21" t="s">
        <v>159</v>
      </c>
      <c r="C23" s="17" t="s">
        <v>16</v>
      </c>
      <c r="D23" s="18" t="s">
        <v>46</v>
      </c>
      <c r="E23" s="19" t="s">
        <v>153</v>
      </c>
      <c r="F23" s="20" t="s">
        <v>160</v>
      </c>
      <c r="G23" s="18" t="s">
        <v>161</v>
      </c>
      <c r="H23" s="18" t="s">
        <v>48</v>
      </c>
      <c r="I23" s="18" t="s">
        <v>46</v>
      </c>
      <c r="J23" s="18">
        <v>21</v>
      </c>
      <c r="K23" s="41">
        <v>110</v>
      </c>
      <c r="L23" s="17" t="s">
        <v>209</v>
      </c>
    </row>
    <row r="24" spans="1:12" x14ac:dyDescent="0.35">
      <c r="A24" s="9" t="s">
        <v>208</v>
      </c>
      <c r="B24" s="14" t="s">
        <v>206</v>
      </c>
      <c r="C24" s="1" t="s">
        <v>138</v>
      </c>
      <c r="D24" s="11" t="s">
        <v>207</v>
      </c>
      <c r="E24" s="12" t="s">
        <v>227</v>
      </c>
      <c r="F24" s="13" t="s">
        <v>228</v>
      </c>
      <c r="G24" s="18" t="s">
        <v>229</v>
      </c>
      <c r="H24" s="23" t="s">
        <v>48</v>
      </c>
      <c r="I24" s="14" t="s">
        <v>20</v>
      </c>
      <c r="J24" s="11">
        <v>7</v>
      </c>
      <c r="K24" s="40">
        <v>33.5</v>
      </c>
      <c r="L24" s="11"/>
    </row>
    <row r="25" spans="1:12" x14ac:dyDescent="0.35">
      <c r="A25" s="9" t="s">
        <v>182</v>
      </c>
      <c r="B25" s="14" t="s">
        <v>187</v>
      </c>
      <c r="C25" s="1" t="s">
        <v>12</v>
      </c>
      <c r="D25" s="11" t="s">
        <v>46</v>
      </c>
      <c r="E25" s="12" t="s">
        <v>30</v>
      </c>
      <c r="F25" s="13" t="s">
        <v>31</v>
      </c>
      <c r="G25" s="11" t="s">
        <v>32</v>
      </c>
      <c r="H25" s="24">
        <v>120</v>
      </c>
      <c r="I25" s="11">
        <v>3</v>
      </c>
      <c r="J25" s="11">
        <v>3</v>
      </c>
      <c r="K25" s="40">
        <v>9</v>
      </c>
      <c r="L25" s="11"/>
    </row>
    <row r="26" spans="1:12" x14ac:dyDescent="0.35">
      <c r="A26" s="9"/>
      <c r="B26" s="15"/>
      <c r="C26" s="1"/>
      <c r="D26" s="11"/>
      <c r="E26" s="12"/>
      <c r="F26" s="12"/>
      <c r="G26" s="11"/>
      <c r="H26" s="11"/>
      <c r="I26" s="11"/>
      <c r="J26" s="11">
        <f>SUM(J5:J25)</f>
        <v>207</v>
      </c>
      <c r="K26" s="40">
        <f>SUM(K5:K25)</f>
        <v>800</v>
      </c>
      <c r="L26" s="11"/>
    </row>
  </sheetData>
  <mergeCells count="6">
    <mergeCell ref="L3:L4"/>
    <mergeCell ref="I3:K3"/>
    <mergeCell ref="E3:G3"/>
    <mergeCell ref="B3:D3"/>
    <mergeCell ref="A3:A4"/>
    <mergeCell ref="H3:H4"/>
  </mergeCells>
  <hyperlinks>
    <hyperlink ref="F5" r:id="rId1"/>
    <hyperlink ref="F12" r:id="rId2"/>
    <hyperlink ref="F13" r:id="rId3"/>
    <hyperlink ref="F7" r:id="rId4"/>
    <hyperlink ref="F8" r:id="rId5"/>
    <hyperlink ref="F11" r:id="rId6"/>
    <hyperlink ref="F10" r:id="rId7"/>
    <hyperlink ref="F25" r:id="rId8"/>
    <hyperlink ref="F17" r:id="rId9"/>
    <hyperlink ref="F18" r:id="rId10"/>
  </hyperlinks>
  <printOptions horizontalCentered="1"/>
  <pageMargins left="0.25" right="0.25" top="0.75" bottom="0.75" header="0.3" footer="0.3"/>
  <pageSetup scale="71" orientation="landscape" r:id="rId11"/>
  <headerFoot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Normal="100" workbookViewId="0">
      <pane xSplit="1" ySplit="4" topLeftCell="B5" activePane="bottomRight" state="frozen"/>
      <selection activeCell="K18" sqref="K18"/>
      <selection pane="topRight" activeCell="K18" sqref="K18"/>
      <selection pane="bottomLeft" activeCell="K18" sqref="K18"/>
      <selection pane="bottomRight" sqref="A1:XFD1048576"/>
    </sheetView>
  </sheetViews>
  <sheetFormatPr defaultColWidth="8.81640625" defaultRowHeight="14.5" x14ac:dyDescent="0.35"/>
  <cols>
    <col min="1" max="1" width="37.26953125" style="5" customWidth="1"/>
    <col min="2" max="2" width="10.54296875" style="3" customWidth="1"/>
    <col min="3" max="3" width="11.54296875" style="3" customWidth="1"/>
    <col min="4" max="4" width="17.81640625" style="3" customWidth="1"/>
    <col min="5" max="5" width="16.26953125" style="4" customWidth="1"/>
    <col min="6" max="6" width="28.7265625" style="4" hidden="1" customWidth="1"/>
    <col min="7" max="7" width="13.1796875" style="3" hidden="1" customWidth="1"/>
    <col min="8" max="8" width="7.81640625" style="3" customWidth="1"/>
    <col min="9" max="9" width="9.81640625" style="3" customWidth="1"/>
    <col min="10" max="10" width="8.81640625" style="3"/>
    <col min="11" max="11" width="10.453125" style="3" customWidth="1"/>
    <col min="12" max="12" width="18.1796875" style="3" customWidth="1"/>
    <col min="13" max="13" width="4.1796875" style="4" bestFit="1" customWidth="1"/>
    <col min="14" max="16384" width="8.81640625" style="4"/>
  </cols>
  <sheetData>
    <row r="1" spans="1:13" ht="18.5" x14ac:dyDescent="0.35">
      <c r="A1" s="74" t="s">
        <v>302</v>
      </c>
    </row>
    <row r="3" spans="1:13" s="6" customFormat="1" x14ac:dyDescent="0.35">
      <c r="A3" s="224" t="s">
        <v>1</v>
      </c>
      <c r="B3" s="225" t="s">
        <v>10</v>
      </c>
      <c r="C3" s="225"/>
      <c r="D3" s="225"/>
      <c r="E3" s="225" t="s">
        <v>2</v>
      </c>
      <c r="F3" s="225"/>
      <c r="G3" s="225"/>
      <c r="H3" s="224" t="s">
        <v>47</v>
      </c>
      <c r="I3" s="225" t="s">
        <v>7</v>
      </c>
      <c r="J3" s="225"/>
      <c r="K3" s="225"/>
      <c r="L3" s="224" t="s">
        <v>134</v>
      </c>
    </row>
    <row r="4" spans="1:13" s="8" customFormat="1" x14ac:dyDescent="0.35">
      <c r="A4" s="224"/>
      <c r="B4" s="92" t="s">
        <v>0</v>
      </c>
      <c r="C4" s="92" t="s">
        <v>11</v>
      </c>
      <c r="D4" s="92" t="s">
        <v>3</v>
      </c>
      <c r="E4" s="92" t="s">
        <v>4</v>
      </c>
      <c r="F4" s="92" t="s">
        <v>5</v>
      </c>
      <c r="G4" s="92" t="s">
        <v>6</v>
      </c>
      <c r="H4" s="224"/>
      <c r="I4" s="92" t="s">
        <v>8</v>
      </c>
      <c r="J4" s="92" t="s">
        <v>9</v>
      </c>
      <c r="K4" s="92" t="s">
        <v>13</v>
      </c>
      <c r="L4" s="224"/>
    </row>
    <row r="5" spans="1:13" x14ac:dyDescent="0.35">
      <c r="A5" s="9"/>
      <c r="B5" s="160"/>
      <c r="C5" s="10"/>
      <c r="D5" s="1"/>
      <c r="E5" s="1"/>
      <c r="F5" s="161"/>
      <c r="G5" s="1"/>
      <c r="H5" s="162"/>
      <c r="I5" s="163"/>
      <c r="J5" s="1"/>
      <c r="K5" s="164"/>
      <c r="L5" s="1"/>
    </row>
    <row r="6" spans="1:13" x14ac:dyDescent="0.35">
      <c r="A6" s="9"/>
      <c r="B6" s="1"/>
      <c r="C6" s="1"/>
      <c r="D6" s="1"/>
      <c r="E6" s="1"/>
      <c r="F6" s="161"/>
      <c r="G6" s="1"/>
      <c r="H6" s="1"/>
      <c r="I6" s="163"/>
      <c r="J6" s="1"/>
      <c r="K6" s="164"/>
      <c r="L6" s="1"/>
    </row>
    <row r="7" spans="1:13" x14ac:dyDescent="0.35">
      <c r="A7" s="9"/>
      <c r="B7" s="160"/>
      <c r="C7" s="1"/>
      <c r="D7" s="1"/>
      <c r="E7" s="1"/>
      <c r="F7" s="161"/>
      <c r="G7" s="1"/>
      <c r="H7" s="162"/>
      <c r="I7" s="163"/>
      <c r="J7" s="1"/>
      <c r="K7" s="164"/>
      <c r="L7" s="1"/>
    </row>
    <row r="8" spans="1:13" x14ac:dyDescent="0.35">
      <c r="A8" s="9"/>
      <c r="B8" s="57"/>
      <c r="C8" s="1"/>
      <c r="D8" s="1"/>
      <c r="E8" s="1"/>
      <c r="F8" s="161"/>
      <c r="G8" s="1"/>
      <c r="H8" s="162"/>
      <c r="I8" s="163"/>
      <c r="J8" s="1"/>
      <c r="K8" s="164"/>
      <c r="L8" s="1"/>
    </row>
    <row r="9" spans="1:13" x14ac:dyDescent="0.35">
      <c r="A9" s="9"/>
      <c r="B9" s="160"/>
      <c r="C9" s="1"/>
      <c r="D9" s="1"/>
      <c r="E9" s="1"/>
      <c r="F9" s="161"/>
      <c r="G9" s="1"/>
      <c r="H9" s="162"/>
      <c r="I9" s="165"/>
      <c r="J9" s="1"/>
      <c r="K9" s="164"/>
      <c r="L9" s="1"/>
    </row>
    <row r="10" spans="1:13" x14ac:dyDescent="0.35">
      <c r="A10" s="9"/>
      <c r="B10" s="57"/>
      <c r="C10" s="10"/>
      <c r="D10" s="1"/>
      <c r="E10" s="1"/>
      <c r="F10" s="161"/>
      <c r="G10" s="1"/>
      <c r="H10" s="162"/>
      <c r="I10" s="163"/>
      <c r="J10" s="1"/>
      <c r="K10" s="164"/>
      <c r="L10" s="1"/>
    </row>
    <row r="11" spans="1:13" x14ac:dyDescent="0.35">
      <c r="A11" s="9"/>
      <c r="B11" s="57"/>
      <c r="C11" s="10"/>
      <c r="D11" s="1"/>
      <c r="E11" s="1"/>
      <c r="F11" s="161"/>
      <c r="G11" s="1"/>
      <c r="H11" s="162"/>
      <c r="I11" s="163"/>
      <c r="J11" s="1"/>
      <c r="K11" s="164"/>
      <c r="L11" s="1"/>
    </row>
    <row r="12" spans="1:13" x14ac:dyDescent="0.35">
      <c r="A12" s="9"/>
      <c r="B12" s="57"/>
      <c r="C12" s="10"/>
      <c r="D12" s="1"/>
      <c r="E12" s="1"/>
      <c r="F12" s="161"/>
      <c r="G12" s="1"/>
      <c r="H12" s="162"/>
      <c r="I12" s="163"/>
      <c r="J12" s="1"/>
      <c r="K12" s="164"/>
      <c r="L12" s="49"/>
    </row>
    <row r="13" spans="1:13" s="5" customFormat="1" ht="29" x14ac:dyDescent="0.35">
      <c r="A13" s="16" t="s">
        <v>127</v>
      </c>
      <c r="B13" s="153" t="s">
        <v>490</v>
      </c>
      <c r="C13" s="17" t="s">
        <v>35</v>
      </c>
      <c r="D13" s="17"/>
      <c r="E13" s="17" t="s">
        <v>491</v>
      </c>
      <c r="F13" s="154"/>
      <c r="G13" s="17"/>
      <c r="H13" s="17"/>
      <c r="I13" s="155" t="s">
        <v>37</v>
      </c>
      <c r="J13" s="17"/>
      <c r="K13" s="156">
        <f>'2017-18 Tracking'!Y102</f>
        <v>0</v>
      </c>
      <c r="L13" s="17"/>
      <c r="M13" s="5" t="s">
        <v>317</v>
      </c>
    </row>
    <row r="14" spans="1:13" x14ac:dyDescent="0.35">
      <c r="A14" s="9"/>
      <c r="B14" s="57"/>
      <c r="C14" s="1"/>
      <c r="D14" s="1"/>
      <c r="E14" s="1"/>
      <c r="F14" s="161"/>
      <c r="G14" s="1"/>
      <c r="H14" s="162"/>
      <c r="I14" s="47"/>
      <c r="J14" s="1"/>
      <c r="K14" s="164"/>
      <c r="L14" s="1"/>
    </row>
    <row r="15" spans="1:13" x14ac:dyDescent="0.35">
      <c r="A15" s="9"/>
      <c r="B15" s="57"/>
      <c r="C15" s="1"/>
      <c r="D15" s="1"/>
      <c r="E15" s="1"/>
      <c r="F15" s="161"/>
      <c r="G15" s="1"/>
      <c r="H15" s="166"/>
      <c r="I15" s="47"/>
      <c r="J15" s="1"/>
      <c r="K15" s="164"/>
      <c r="L15" s="1"/>
    </row>
    <row r="16" spans="1:13" x14ac:dyDescent="0.35">
      <c r="A16" s="9"/>
      <c r="B16" s="57"/>
      <c r="C16" s="1"/>
      <c r="D16" s="1"/>
      <c r="E16" s="1"/>
      <c r="F16" s="161"/>
      <c r="G16" s="1"/>
      <c r="H16" s="167"/>
      <c r="I16" s="47"/>
      <c r="J16" s="1"/>
      <c r="K16" s="164"/>
      <c r="L16" s="1"/>
    </row>
    <row r="17" spans="1:12" x14ac:dyDescent="0.35">
      <c r="A17" s="9"/>
      <c r="B17" s="57"/>
      <c r="C17" s="1"/>
      <c r="D17" s="1"/>
      <c r="E17" s="1"/>
      <c r="F17" s="161"/>
      <c r="G17" s="1"/>
      <c r="H17" s="167"/>
      <c r="I17" s="47"/>
      <c r="J17" s="1"/>
      <c r="K17" s="164"/>
      <c r="L17" s="1"/>
    </row>
    <row r="18" spans="1:12" x14ac:dyDescent="0.35">
      <c r="A18" s="9"/>
      <c r="B18" s="57"/>
      <c r="C18" s="1"/>
      <c r="D18" s="1"/>
      <c r="E18" s="1"/>
      <c r="F18" s="161"/>
      <c r="G18" s="1"/>
      <c r="H18" s="167"/>
      <c r="I18" s="47"/>
      <c r="J18" s="1"/>
      <c r="K18" s="164"/>
      <c r="L18" s="1"/>
    </row>
    <row r="19" spans="1:12" x14ac:dyDescent="0.35">
      <c r="A19" s="9"/>
      <c r="B19" s="57"/>
      <c r="C19" s="1"/>
      <c r="D19" s="1"/>
      <c r="E19" s="1"/>
      <c r="F19" s="161"/>
      <c r="G19" s="1"/>
      <c r="H19" s="1"/>
      <c r="I19" s="47"/>
      <c r="J19" s="1"/>
      <c r="K19" s="164"/>
      <c r="L19" s="1"/>
    </row>
    <row r="20" spans="1:12" x14ac:dyDescent="0.35">
      <c r="A20" s="9"/>
      <c r="B20" s="57"/>
      <c r="C20" s="1"/>
      <c r="D20" s="1"/>
      <c r="E20" s="1"/>
      <c r="F20" s="161"/>
      <c r="G20" s="1"/>
      <c r="H20" s="167"/>
      <c r="I20" s="47"/>
      <c r="J20" s="1"/>
      <c r="K20" s="164"/>
      <c r="L20" s="1"/>
    </row>
    <row r="21" spans="1:12" x14ac:dyDescent="0.35">
      <c r="A21" s="9"/>
      <c r="B21" s="57"/>
      <c r="C21" s="1"/>
      <c r="D21" s="1"/>
      <c r="E21" s="1"/>
      <c r="F21" s="161"/>
      <c r="G21" s="1"/>
      <c r="H21" s="1"/>
      <c r="I21" s="47"/>
      <c r="J21" s="1"/>
      <c r="K21" s="164"/>
      <c r="L21" s="1"/>
    </row>
    <row r="22" spans="1:12" x14ac:dyDescent="0.35">
      <c r="A22" s="9"/>
      <c r="B22" s="57"/>
      <c r="C22" s="1"/>
      <c r="D22" s="1"/>
      <c r="E22" s="1"/>
      <c r="F22" s="161"/>
      <c r="G22" s="1"/>
      <c r="H22" s="162"/>
      <c r="I22" s="47"/>
      <c r="J22" s="1"/>
      <c r="K22" s="164"/>
      <c r="L22" s="1"/>
    </row>
    <row r="23" spans="1:12" x14ac:dyDescent="0.35">
      <c r="A23" s="9"/>
      <c r="B23" s="57"/>
      <c r="C23" s="1"/>
      <c r="D23" s="1"/>
      <c r="E23" s="1"/>
      <c r="F23" s="161"/>
      <c r="G23" s="1"/>
      <c r="H23" s="167"/>
      <c r="I23" s="47"/>
      <c r="J23" s="1"/>
      <c r="K23" s="164"/>
      <c r="L23" s="1"/>
    </row>
    <row r="24" spans="1:12" ht="15" thickBot="1" x14ac:dyDescent="0.35">
      <c r="A24" s="82" t="str">
        <f>M13</f>
        <v>{a}</v>
      </c>
      <c r="B24" s="25" t="s">
        <v>360</v>
      </c>
      <c r="C24" s="63"/>
      <c r="D24" s="63"/>
      <c r="E24" s="64"/>
      <c r="F24" s="64"/>
      <c r="G24" s="63"/>
      <c r="H24" s="63"/>
      <c r="I24" s="63"/>
      <c r="J24" s="63"/>
      <c r="K24" s="63"/>
      <c r="L24" s="63"/>
    </row>
    <row r="25" spans="1:12" x14ac:dyDescent="0.35">
      <c r="A25" s="68" t="s">
        <v>297</v>
      </c>
      <c r="B25" s="69"/>
      <c r="C25" s="65"/>
      <c r="D25" s="65"/>
      <c r="E25" s="66"/>
      <c r="F25" s="66"/>
      <c r="G25" s="65"/>
      <c r="H25" s="65"/>
      <c r="I25" s="65"/>
      <c r="J25" s="65"/>
      <c r="K25" s="67"/>
      <c r="L25" s="65"/>
    </row>
    <row r="26" spans="1:12" x14ac:dyDescent="0.35">
      <c r="A26" s="70" t="s">
        <v>131</v>
      </c>
      <c r="B26" s="71">
        <f>'2017-18 Tracking'!W104</f>
        <v>0</v>
      </c>
    </row>
    <row r="27" spans="1:12" x14ac:dyDescent="0.35">
      <c r="A27" s="70" t="s">
        <v>298</v>
      </c>
      <c r="B27" s="72">
        <f>'2017-18 Tracking'!V103+'2017-18 Tracking'!Y103</f>
        <v>0</v>
      </c>
    </row>
    <row r="28" spans="1:12" ht="15" thickBot="1" x14ac:dyDescent="0.4">
      <c r="A28" s="73" t="s">
        <v>13</v>
      </c>
      <c r="B28" s="157">
        <f>'2017-18 Tracking'!W102+'2017-18 Tracking'!Y102</f>
        <v>0</v>
      </c>
    </row>
  </sheetData>
  <mergeCells count="6">
    <mergeCell ref="L3:L4"/>
    <mergeCell ref="A3:A4"/>
    <mergeCell ref="B3:D3"/>
    <mergeCell ref="E3:G3"/>
    <mergeCell ref="H3:H4"/>
    <mergeCell ref="I3:K3"/>
  </mergeCells>
  <printOptions horizontalCentered="1"/>
  <pageMargins left="0.25" right="0.25" top="0.75" bottom="0.75" header="0.3" footer="0.3"/>
  <pageSetup scale="87" orientation="landscape" r:id="rId1"/>
  <headerFooter>
    <oddFooter>&amp;L&amp;F&amp;R&amp;D</oddFooter>
  </headerFooter>
  <ignoredErrors>
    <ignoredError sqref="B1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7"/>
  <sheetViews>
    <sheetView zoomScale="90" zoomScaleNormal="90" workbookViewId="0">
      <pane xSplit="2" ySplit="4" topLeftCell="C46" activePane="bottomRight" state="frozen"/>
      <selection activeCell="K18" sqref="K18"/>
      <selection pane="topRight" activeCell="K18" sqref="K18"/>
      <selection pane="bottomLeft" activeCell="K18" sqref="K18"/>
      <selection pane="bottomRight" activeCell="C80" sqref="C80"/>
    </sheetView>
  </sheetViews>
  <sheetFormatPr defaultColWidth="8.81640625" defaultRowHeight="13" x14ac:dyDescent="0.3"/>
  <cols>
    <col min="1" max="1" width="27.81640625" style="147" customWidth="1"/>
    <col min="2" max="2" width="12.54296875" style="147" customWidth="1"/>
    <col min="3" max="20" width="10.54296875" style="148" customWidth="1"/>
    <col min="21" max="21" width="2.26953125" style="147" customWidth="1"/>
    <col min="22" max="22" width="7.453125" style="147" customWidth="1"/>
    <col min="23" max="23" width="8.81640625" style="147"/>
    <col min="24" max="24" width="3.81640625" style="147" customWidth="1"/>
    <col min="25" max="25" width="8.81640625" style="148" customWidth="1"/>
    <col min="26" max="16384" width="8.81640625" style="147"/>
  </cols>
  <sheetData>
    <row r="1" spans="1:25" ht="15.5" x14ac:dyDescent="0.35">
      <c r="A1" s="146" t="s">
        <v>392</v>
      </c>
    </row>
    <row r="3" spans="1:25" ht="14.5" customHeight="1" x14ac:dyDescent="0.3">
      <c r="A3" s="229" t="s">
        <v>74</v>
      </c>
      <c r="B3" s="229" t="s">
        <v>75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V3" s="228" t="s">
        <v>128</v>
      </c>
      <c r="W3" s="228"/>
      <c r="Y3" s="226" t="s">
        <v>267</v>
      </c>
    </row>
    <row r="4" spans="1:25" s="148" customFormat="1" ht="39.65" customHeight="1" x14ac:dyDescent="0.35">
      <c r="A4" s="229"/>
      <c r="B4" s="229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V4" s="149" t="s">
        <v>129</v>
      </c>
      <c r="W4" s="149" t="s">
        <v>130</v>
      </c>
      <c r="Y4" s="227"/>
    </row>
    <row r="5" spans="1:25" ht="14.5" x14ac:dyDescent="0.35">
      <c r="A5" s="158" t="s">
        <v>395</v>
      </c>
      <c r="B5" s="159" t="s">
        <v>51</v>
      </c>
      <c r="C5" s="131"/>
      <c r="D5" s="131"/>
      <c r="E5" s="131"/>
      <c r="F5" s="131"/>
      <c r="G5" s="131"/>
      <c r="H5" s="144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48"/>
      <c r="V5" s="133" t="str">
        <f t="shared" ref="V5:V36" si="0">IF(COUNTA(C5:T5)=0,"",COUNTA(C5:T5))</f>
        <v/>
      </c>
      <c r="W5" s="134">
        <f t="shared" ref="W5:W36" si="1">SUM(C5:T5)</f>
        <v>0</v>
      </c>
      <c r="Y5" s="144"/>
    </row>
    <row r="6" spans="1:25" ht="14.5" x14ac:dyDescent="0.35">
      <c r="A6" s="158" t="s">
        <v>396</v>
      </c>
      <c r="B6" s="159" t="s">
        <v>51</v>
      </c>
      <c r="C6" s="131"/>
      <c r="D6" s="131"/>
      <c r="E6" s="131"/>
      <c r="F6" s="131"/>
      <c r="G6" s="131"/>
      <c r="H6" s="144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48"/>
      <c r="V6" s="133" t="str">
        <f t="shared" si="0"/>
        <v/>
      </c>
      <c r="W6" s="134">
        <f t="shared" si="1"/>
        <v>0</v>
      </c>
      <c r="Y6" s="144"/>
    </row>
    <row r="7" spans="1:25" ht="14.5" x14ac:dyDescent="0.35">
      <c r="A7" s="158" t="s">
        <v>397</v>
      </c>
      <c r="B7" s="159" t="s">
        <v>51</v>
      </c>
      <c r="C7" s="131"/>
      <c r="D7" s="131"/>
      <c r="E7" s="131"/>
      <c r="F7" s="131"/>
      <c r="G7" s="131"/>
      <c r="H7" s="144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48"/>
      <c r="V7" s="133" t="str">
        <f t="shared" si="0"/>
        <v/>
      </c>
      <c r="W7" s="134">
        <f t="shared" si="1"/>
        <v>0</v>
      </c>
      <c r="Y7" s="144"/>
    </row>
    <row r="8" spans="1:25" ht="14.5" x14ac:dyDescent="0.35">
      <c r="A8" s="158" t="s">
        <v>398</v>
      </c>
      <c r="B8" s="159" t="s">
        <v>51</v>
      </c>
      <c r="C8" s="131"/>
      <c r="D8" s="131"/>
      <c r="E8" s="131"/>
      <c r="F8" s="131"/>
      <c r="G8" s="131"/>
      <c r="H8" s="144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48"/>
      <c r="V8" s="133" t="str">
        <f t="shared" si="0"/>
        <v/>
      </c>
      <c r="W8" s="134">
        <f t="shared" si="1"/>
        <v>0</v>
      </c>
      <c r="Y8" s="144"/>
    </row>
    <row r="9" spans="1:25" ht="14.5" x14ac:dyDescent="0.35">
      <c r="A9" s="158" t="s">
        <v>399</v>
      </c>
      <c r="B9" s="159" t="s">
        <v>488</v>
      </c>
      <c r="C9" s="131"/>
      <c r="D9" s="131"/>
      <c r="E9" s="131"/>
      <c r="F9" s="131"/>
      <c r="G9" s="131"/>
      <c r="H9" s="144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48"/>
      <c r="V9" s="133" t="str">
        <f t="shared" si="0"/>
        <v/>
      </c>
      <c r="W9" s="134">
        <f t="shared" si="1"/>
        <v>0</v>
      </c>
      <c r="Y9" s="144"/>
    </row>
    <row r="10" spans="1:25" ht="14.5" x14ac:dyDescent="0.35">
      <c r="A10" s="158" t="s">
        <v>400</v>
      </c>
      <c r="B10" s="159" t="s">
        <v>51</v>
      </c>
      <c r="C10" s="131"/>
      <c r="D10" s="131"/>
      <c r="E10" s="131"/>
      <c r="F10" s="131"/>
      <c r="G10" s="131"/>
      <c r="H10" s="144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48"/>
      <c r="V10" s="133" t="str">
        <f t="shared" si="0"/>
        <v/>
      </c>
      <c r="W10" s="134">
        <f t="shared" si="1"/>
        <v>0</v>
      </c>
      <c r="Y10" s="144"/>
    </row>
    <row r="11" spans="1:25" ht="14.5" x14ac:dyDescent="0.35">
      <c r="A11" s="158" t="s">
        <v>401</v>
      </c>
      <c r="B11" s="159" t="s">
        <v>51</v>
      </c>
      <c r="C11" s="131"/>
      <c r="D11" s="131"/>
      <c r="E11" s="131"/>
      <c r="F11" s="131"/>
      <c r="G11" s="131"/>
      <c r="H11" s="144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8"/>
      <c r="V11" s="133" t="str">
        <f t="shared" si="0"/>
        <v/>
      </c>
      <c r="W11" s="134">
        <f t="shared" si="1"/>
        <v>0</v>
      </c>
      <c r="Y11" s="144"/>
    </row>
    <row r="12" spans="1:25" ht="14.5" x14ac:dyDescent="0.35">
      <c r="A12" s="158" t="s">
        <v>402</v>
      </c>
      <c r="B12" s="159" t="s">
        <v>51</v>
      </c>
      <c r="C12" s="131"/>
      <c r="D12" s="131"/>
      <c r="E12" s="131"/>
      <c r="F12" s="131"/>
      <c r="G12" s="131"/>
      <c r="H12" s="144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8"/>
      <c r="V12" s="133" t="str">
        <f t="shared" si="0"/>
        <v/>
      </c>
      <c r="W12" s="134">
        <f t="shared" si="1"/>
        <v>0</v>
      </c>
      <c r="Y12" s="144"/>
    </row>
    <row r="13" spans="1:25" ht="14.5" x14ac:dyDescent="0.35">
      <c r="A13" s="158" t="s">
        <v>403</v>
      </c>
      <c r="B13" s="159" t="s">
        <v>51</v>
      </c>
      <c r="C13" s="131"/>
      <c r="D13" s="131"/>
      <c r="E13" s="131"/>
      <c r="F13" s="131"/>
      <c r="G13" s="131"/>
      <c r="H13" s="144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8"/>
      <c r="V13" s="133" t="str">
        <f t="shared" si="0"/>
        <v/>
      </c>
      <c r="W13" s="134">
        <f t="shared" si="1"/>
        <v>0</v>
      </c>
      <c r="Y13" s="144"/>
    </row>
    <row r="14" spans="1:25" ht="14.5" x14ac:dyDescent="0.35">
      <c r="A14" s="158" t="s">
        <v>404</v>
      </c>
      <c r="B14" s="159" t="s">
        <v>51</v>
      </c>
      <c r="C14" s="131"/>
      <c r="D14" s="131"/>
      <c r="E14" s="131"/>
      <c r="F14" s="131"/>
      <c r="G14" s="131"/>
      <c r="H14" s="144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48"/>
      <c r="V14" s="133" t="str">
        <f t="shared" si="0"/>
        <v/>
      </c>
      <c r="W14" s="134">
        <f t="shared" si="1"/>
        <v>0</v>
      </c>
      <c r="Y14" s="144"/>
    </row>
    <row r="15" spans="1:25" ht="14.5" x14ac:dyDescent="0.35">
      <c r="A15" s="158" t="s">
        <v>405</v>
      </c>
      <c r="B15" s="159" t="s">
        <v>61</v>
      </c>
      <c r="C15" s="131"/>
      <c r="D15" s="131"/>
      <c r="E15" s="131"/>
      <c r="F15" s="131"/>
      <c r="G15" s="131"/>
      <c r="H15" s="144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48"/>
      <c r="V15" s="133" t="str">
        <f t="shared" si="0"/>
        <v/>
      </c>
      <c r="W15" s="134">
        <f t="shared" si="1"/>
        <v>0</v>
      </c>
      <c r="Y15" s="144"/>
    </row>
    <row r="16" spans="1:25" ht="14.5" x14ac:dyDescent="0.35">
      <c r="A16" s="158" t="s">
        <v>406</v>
      </c>
      <c r="B16" s="159" t="s">
        <v>61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48"/>
      <c r="V16" s="133" t="str">
        <f t="shared" si="0"/>
        <v/>
      </c>
      <c r="W16" s="134">
        <f t="shared" si="1"/>
        <v>0</v>
      </c>
      <c r="Y16" s="131"/>
    </row>
    <row r="17" spans="1:25" ht="14.5" x14ac:dyDescent="0.35">
      <c r="A17" s="158" t="s">
        <v>407</v>
      </c>
      <c r="B17" s="159" t="s">
        <v>51</v>
      </c>
      <c r="C17" s="131"/>
      <c r="D17" s="131"/>
      <c r="E17" s="131"/>
      <c r="F17" s="131"/>
      <c r="G17" s="131"/>
      <c r="H17" s="144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48"/>
      <c r="V17" s="133" t="str">
        <f t="shared" si="0"/>
        <v/>
      </c>
      <c r="W17" s="134">
        <f t="shared" si="1"/>
        <v>0</v>
      </c>
      <c r="Y17" s="144"/>
    </row>
    <row r="18" spans="1:25" ht="14.5" x14ac:dyDescent="0.35">
      <c r="A18" s="158" t="s">
        <v>408</v>
      </c>
      <c r="B18" s="159" t="s">
        <v>51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48"/>
      <c r="V18" s="133" t="str">
        <f t="shared" si="0"/>
        <v/>
      </c>
      <c r="W18" s="134">
        <f t="shared" si="1"/>
        <v>0</v>
      </c>
      <c r="Y18" s="131"/>
    </row>
    <row r="19" spans="1:25" ht="14.5" x14ac:dyDescent="0.35">
      <c r="A19" s="158" t="s">
        <v>409</v>
      </c>
      <c r="B19" s="159" t="s">
        <v>61</v>
      </c>
      <c r="C19" s="131"/>
      <c r="D19" s="131"/>
      <c r="E19" s="131"/>
      <c r="F19" s="131"/>
      <c r="G19" s="131"/>
      <c r="H19" s="144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48"/>
      <c r="V19" s="133" t="str">
        <f t="shared" si="0"/>
        <v/>
      </c>
      <c r="W19" s="134">
        <f t="shared" si="1"/>
        <v>0</v>
      </c>
      <c r="Y19" s="131"/>
    </row>
    <row r="20" spans="1:25" ht="14.5" x14ac:dyDescent="0.35">
      <c r="A20" s="158" t="s">
        <v>410</v>
      </c>
      <c r="B20" s="159" t="s">
        <v>51</v>
      </c>
      <c r="C20" s="131"/>
      <c r="D20" s="131"/>
      <c r="E20" s="131"/>
      <c r="F20" s="131"/>
      <c r="G20" s="131"/>
      <c r="H20" s="144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48"/>
      <c r="V20" s="133" t="str">
        <f t="shared" si="0"/>
        <v/>
      </c>
      <c r="W20" s="134">
        <f t="shared" si="1"/>
        <v>0</v>
      </c>
      <c r="Y20" s="144"/>
    </row>
    <row r="21" spans="1:25" ht="14.5" x14ac:dyDescent="0.35">
      <c r="A21" s="158" t="s">
        <v>411</v>
      </c>
      <c r="B21" s="159" t="s">
        <v>489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48"/>
      <c r="V21" s="133" t="str">
        <f t="shared" si="0"/>
        <v/>
      </c>
      <c r="W21" s="134">
        <f t="shared" si="1"/>
        <v>0</v>
      </c>
      <c r="Y21" s="131"/>
    </row>
    <row r="22" spans="1:25" ht="14.5" x14ac:dyDescent="0.35">
      <c r="A22" s="158" t="s">
        <v>412</v>
      </c>
      <c r="B22" s="159" t="s">
        <v>51</v>
      </c>
      <c r="C22" s="131"/>
      <c r="D22" s="131"/>
      <c r="E22" s="131"/>
      <c r="F22" s="131"/>
      <c r="G22" s="131"/>
      <c r="H22" s="144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48"/>
      <c r="V22" s="133" t="str">
        <f t="shared" si="0"/>
        <v/>
      </c>
      <c r="W22" s="134">
        <f t="shared" si="1"/>
        <v>0</v>
      </c>
      <c r="Y22" s="144"/>
    </row>
    <row r="23" spans="1:25" ht="14.5" x14ac:dyDescent="0.35">
      <c r="A23" s="158" t="s">
        <v>413</v>
      </c>
      <c r="B23" s="159" t="s">
        <v>51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48"/>
      <c r="V23" s="133" t="str">
        <f t="shared" si="0"/>
        <v/>
      </c>
      <c r="W23" s="134">
        <f t="shared" si="1"/>
        <v>0</v>
      </c>
      <c r="Y23" s="131"/>
    </row>
    <row r="24" spans="1:25" ht="14.5" x14ac:dyDescent="0.35">
      <c r="A24" s="158" t="s">
        <v>414</v>
      </c>
      <c r="B24" s="159" t="s">
        <v>51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48"/>
      <c r="V24" s="133" t="str">
        <f t="shared" si="0"/>
        <v/>
      </c>
      <c r="W24" s="134">
        <f t="shared" si="1"/>
        <v>0</v>
      </c>
      <c r="Y24" s="131"/>
    </row>
    <row r="25" spans="1:25" ht="14.5" x14ac:dyDescent="0.35">
      <c r="A25" s="158" t="s">
        <v>415</v>
      </c>
      <c r="B25" s="159" t="s">
        <v>51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48"/>
      <c r="V25" s="133" t="str">
        <f t="shared" si="0"/>
        <v/>
      </c>
      <c r="W25" s="134">
        <f t="shared" si="1"/>
        <v>0</v>
      </c>
      <c r="Y25" s="131"/>
    </row>
    <row r="26" spans="1:25" ht="14.5" x14ac:dyDescent="0.35">
      <c r="A26" s="158" t="s">
        <v>416</v>
      </c>
      <c r="B26" s="159" t="s">
        <v>51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48"/>
      <c r="V26" s="133" t="str">
        <f t="shared" si="0"/>
        <v/>
      </c>
      <c r="W26" s="134">
        <f t="shared" si="1"/>
        <v>0</v>
      </c>
      <c r="Y26" s="131"/>
    </row>
    <row r="27" spans="1:25" ht="14.5" x14ac:dyDescent="0.35">
      <c r="A27" s="158" t="s">
        <v>417</v>
      </c>
      <c r="B27" s="159" t="s">
        <v>65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48"/>
      <c r="V27" s="133" t="str">
        <f t="shared" si="0"/>
        <v/>
      </c>
      <c r="W27" s="134">
        <f t="shared" si="1"/>
        <v>0</v>
      </c>
      <c r="Y27" s="131"/>
    </row>
    <row r="28" spans="1:25" ht="14.5" x14ac:dyDescent="0.35">
      <c r="A28" s="158" t="s">
        <v>418</v>
      </c>
      <c r="B28" s="159" t="s">
        <v>51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48"/>
      <c r="V28" s="133" t="str">
        <f t="shared" si="0"/>
        <v/>
      </c>
      <c r="W28" s="134">
        <f t="shared" si="1"/>
        <v>0</v>
      </c>
      <c r="Y28" s="131"/>
    </row>
    <row r="29" spans="1:25" ht="14.5" x14ac:dyDescent="0.35">
      <c r="A29" s="158" t="s">
        <v>419</v>
      </c>
      <c r="B29" s="159" t="s">
        <v>489</v>
      </c>
      <c r="C29" s="131"/>
      <c r="D29" s="131"/>
      <c r="E29" s="131"/>
      <c r="F29" s="131"/>
      <c r="G29" s="131"/>
      <c r="H29" s="144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48"/>
      <c r="V29" s="133" t="str">
        <f t="shared" si="0"/>
        <v/>
      </c>
      <c r="W29" s="134">
        <f t="shared" si="1"/>
        <v>0</v>
      </c>
      <c r="Y29" s="131"/>
    </row>
    <row r="30" spans="1:25" ht="14.5" x14ac:dyDescent="0.35">
      <c r="A30" s="158" t="s">
        <v>420</v>
      </c>
      <c r="B30" s="159" t="s">
        <v>51</v>
      </c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48"/>
      <c r="V30" s="133" t="str">
        <f t="shared" si="0"/>
        <v/>
      </c>
      <c r="W30" s="134">
        <f t="shared" si="1"/>
        <v>0</v>
      </c>
      <c r="Y30" s="131"/>
    </row>
    <row r="31" spans="1:25" ht="14.5" x14ac:dyDescent="0.35">
      <c r="A31" s="158" t="s">
        <v>421</v>
      </c>
      <c r="B31" s="159" t="s">
        <v>61</v>
      </c>
      <c r="C31" s="131"/>
      <c r="D31" s="131"/>
      <c r="E31" s="131"/>
      <c r="F31" s="131"/>
      <c r="G31" s="131"/>
      <c r="H31" s="144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48"/>
      <c r="V31" s="133" t="str">
        <f t="shared" si="0"/>
        <v/>
      </c>
      <c r="W31" s="134">
        <f t="shared" si="1"/>
        <v>0</v>
      </c>
      <c r="Y31" s="131"/>
    </row>
    <row r="32" spans="1:25" ht="14.5" x14ac:dyDescent="0.35">
      <c r="A32" s="158" t="s">
        <v>422</v>
      </c>
      <c r="B32" s="159" t="s">
        <v>61</v>
      </c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48"/>
      <c r="V32" s="133" t="str">
        <f t="shared" si="0"/>
        <v/>
      </c>
      <c r="W32" s="134">
        <f t="shared" si="1"/>
        <v>0</v>
      </c>
      <c r="Y32" s="131"/>
    </row>
    <row r="33" spans="1:25" ht="14.5" x14ac:dyDescent="0.35">
      <c r="A33" s="158" t="s">
        <v>423</v>
      </c>
      <c r="B33" s="159" t="s">
        <v>51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48"/>
      <c r="V33" s="133" t="str">
        <f t="shared" si="0"/>
        <v/>
      </c>
      <c r="W33" s="134">
        <f t="shared" si="1"/>
        <v>0</v>
      </c>
      <c r="Y33" s="131"/>
    </row>
    <row r="34" spans="1:25" ht="14.5" x14ac:dyDescent="0.35">
      <c r="A34" s="158" t="s">
        <v>424</v>
      </c>
      <c r="B34" s="159" t="s">
        <v>51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48"/>
      <c r="V34" s="133" t="str">
        <f t="shared" si="0"/>
        <v/>
      </c>
      <c r="W34" s="134">
        <f t="shared" si="1"/>
        <v>0</v>
      </c>
      <c r="Y34" s="131"/>
    </row>
    <row r="35" spans="1:25" ht="14.5" x14ac:dyDescent="0.35">
      <c r="A35" s="158" t="s">
        <v>425</v>
      </c>
      <c r="B35" s="159" t="s">
        <v>61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48"/>
      <c r="V35" s="133" t="str">
        <f t="shared" si="0"/>
        <v/>
      </c>
      <c r="W35" s="134">
        <f t="shared" si="1"/>
        <v>0</v>
      </c>
      <c r="Y35" s="131"/>
    </row>
    <row r="36" spans="1:25" ht="14.5" x14ac:dyDescent="0.35">
      <c r="A36" s="158" t="s">
        <v>426</v>
      </c>
      <c r="B36" s="159" t="s">
        <v>61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48"/>
      <c r="V36" s="133" t="str">
        <f t="shared" si="0"/>
        <v/>
      </c>
      <c r="W36" s="134">
        <f t="shared" si="1"/>
        <v>0</v>
      </c>
      <c r="Y36" s="131"/>
    </row>
    <row r="37" spans="1:25" ht="14.5" x14ac:dyDescent="0.35">
      <c r="A37" s="158" t="s">
        <v>427</v>
      </c>
      <c r="B37" s="159" t="s">
        <v>61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48"/>
      <c r="V37" s="133" t="str">
        <f t="shared" ref="V37:V68" si="2">IF(COUNTA(C37:T37)=0,"",COUNTA(C37:T37))</f>
        <v/>
      </c>
      <c r="W37" s="134">
        <f t="shared" ref="W37:W68" si="3">SUM(C37:T37)</f>
        <v>0</v>
      </c>
      <c r="Y37" s="131"/>
    </row>
    <row r="38" spans="1:25" ht="14.5" x14ac:dyDescent="0.35">
      <c r="A38" s="158" t="s">
        <v>428</v>
      </c>
      <c r="B38" s="159" t="s">
        <v>51</v>
      </c>
      <c r="C38" s="131"/>
      <c r="D38" s="131"/>
      <c r="E38" s="131"/>
      <c r="F38" s="131"/>
      <c r="G38" s="131"/>
      <c r="H38" s="144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48"/>
      <c r="V38" s="133" t="str">
        <f t="shared" si="2"/>
        <v/>
      </c>
      <c r="W38" s="134">
        <f t="shared" si="3"/>
        <v>0</v>
      </c>
      <c r="Y38" s="144"/>
    </row>
    <row r="39" spans="1:25" ht="14.5" x14ac:dyDescent="0.35">
      <c r="A39" s="158" t="s">
        <v>429</v>
      </c>
      <c r="B39" s="159" t="s">
        <v>61</v>
      </c>
      <c r="C39" s="131"/>
      <c r="D39" s="131"/>
      <c r="E39" s="131"/>
      <c r="F39" s="131"/>
      <c r="G39" s="131"/>
      <c r="H39" s="144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48"/>
      <c r="V39" s="133" t="str">
        <f t="shared" si="2"/>
        <v/>
      </c>
      <c r="W39" s="134">
        <f t="shared" si="3"/>
        <v>0</v>
      </c>
      <c r="Y39" s="144"/>
    </row>
    <row r="40" spans="1:25" ht="14.5" x14ac:dyDescent="0.35">
      <c r="A40" s="158" t="s">
        <v>430</v>
      </c>
      <c r="B40" s="159" t="s">
        <v>51</v>
      </c>
      <c r="C40" s="131"/>
      <c r="D40" s="131"/>
      <c r="E40" s="131"/>
      <c r="F40" s="131"/>
      <c r="G40" s="131"/>
      <c r="H40" s="144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48"/>
      <c r="V40" s="133" t="str">
        <f t="shared" si="2"/>
        <v/>
      </c>
      <c r="W40" s="134">
        <f t="shared" si="3"/>
        <v>0</v>
      </c>
      <c r="Y40" s="144"/>
    </row>
    <row r="41" spans="1:25" ht="14.5" x14ac:dyDescent="0.35">
      <c r="A41" s="158" t="s">
        <v>431</v>
      </c>
      <c r="B41" s="159" t="s">
        <v>51</v>
      </c>
      <c r="C41" s="131"/>
      <c r="D41" s="131"/>
      <c r="E41" s="131"/>
      <c r="F41" s="131"/>
      <c r="G41" s="131"/>
      <c r="H41" s="144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48"/>
      <c r="V41" s="133" t="str">
        <f t="shared" si="2"/>
        <v/>
      </c>
      <c r="W41" s="134">
        <f t="shared" si="3"/>
        <v>0</v>
      </c>
      <c r="Y41" s="144"/>
    </row>
    <row r="42" spans="1:25" ht="14.5" x14ac:dyDescent="0.35">
      <c r="A42" s="158" t="s">
        <v>432</v>
      </c>
      <c r="B42" s="159" t="s">
        <v>51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48"/>
      <c r="V42" s="133" t="str">
        <f t="shared" si="2"/>
        <v/>
      </c>
      <c r="W42" s="134">
        <f t="shared" si="3"/>
        <v>0</v>
      </c>
      <c r="Y42" s="131"/>
    </row>
    <row r="43" spans="1:25" ht="14.5" x14ac:dyDescent="0.35">
      <c r="A43" s="158" t="s">
        <v>433</v>
      </c>
      <c r="B43" s="159" t="s">
        <v>51</v>
      </c>
      <c r="C43" s="131"/>
      <c r="D43" s="131"/>
      <c r="E43" s="131"/>
      <c r="F43" s="131"/>
      <c r="G43" s="131"/>
      <c r="H43" s="144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48"/>
      <c r="V43" s="133" t="str">
        <f t="shared" si="2"/>
        <v/>
      </c>
      <c r="W43" s="134">
        <f t="shared" si="3"/>
        <v>0</v>
      </c>
      <c r="Y43" s="144"/>
    </row>
    <row r="44" spans="1:25" ht="14.5" x14ac:dyDescent="0.35">
      <c r="A44" s="158" t="s">
        <v>434</v>
      </c>
      <c r="B44" s="159" t="s">
        <v>51</v>
      </c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48"/>
      <c r="V44" s="133" t="str">
        <f t="shared" si="2"/>
        <v/>
      </c>
      <c r="W44" s="134">
        <f t="shared" si="3"/>
        <v>0</v>
      </c>
      <c r="Y44" s="131"/>
    </row>
    <row r="45" spans="1:25" ht="14.5" x14ac:dyDescent="0.35">
      <c r="A45" s="158" t="s">
        <v>435</v>
      </c>
      <c r="B45" s="159" t="s">
        <v>61</v>
      </c>
      <c r="C45" s="131"/>
      <c r="D45" s="131"/>
      <c r="E45" s="131"/>
      <c r="F45" s="131"/>
      <c r="G45" s="131"/>
      <c r="H45" s="144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48"/>
      <c r="V45" s="133" t="str">
        <f t="shared" si="2"/>
        <v/>
      </c>
      <c r="W45" s="134">
        <f t="shared" si="3"/>
        <v>0</v>
      </c>
      <c r="Y45" s="131"/>
    </row>
    <row r="46" spans="1:25" ht="14.5" x14ac:dyDescent="0.35">
      <c r="A46" s="158" t="s">
        <v>436</v>
      </c>
      <c r="B46" s="159" t="s">
        <v>61</v>
      </c>
      <c r="C46" s="131"/>
      <c r="D46" s="131"/>
      <c r="E46" s="131"/>
      <c r="F46" s="131"/>
      <c r="G46" s="131"/>
      <c r="H46" s="144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48"/>
      <c r="V46" s="133" t="str">
        <f t="shared" si="2"/>
        <v/>
      </c>
      <c r="W46" s="134">
        <f t="shared" si="3"/>
        <v>0</v>
      </c>
      <c r="Y46" s="131"/>
    </row>
    <row r="47" spans="1:25" ht="14.5" x14ac:dyDescent="0.35">
      <c r="A47" s="158" t="s">
        <v>437</v>
      </c>
      <c r="B47" s="159" t="s">
        <v>65</v>
      </c>
      <c r="C47" s="131"/>
      <c r="D47" s="131"/>
      <c r="E47" s="131"/>
      <c r="F47" s="131"/>
      <c r="G47" s="131"/>
      <c r="H47" s="144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48"/>
      <c r="V47" s="133" t="str">
        <f t="shared" si="2"/>
        <v/>
      </c>
      <c r="W47" s="134">
        <f t="shared" si="3"/>
        <v>0</v>
      </c>
      <c r="Y47" s="131"/>
    </row>
    <row r="48" spans="1:25" ht="14.5" x14ac:dyDescent="0.35">
      <c r="A48" s="158" t="s">
        <v>438</v>
      </c>
      <c r="B48" s="159" t="s">
        <v>61</v>
      </c>
      <c r="C48" s="131"/>
      <c r="D48" s="131"/>
      <c r="E48" s="131"/>
      <c r="F48" s="131"/>
      <c r="G48" s="131"/>
      <c r="H48" s="144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48"/>
      <c r="V48" s="133" t="str">
        <f t="shared" si="2"/>
        <v/>
      </c>
      <c r="W48" s="134">
        <f t="shared" si="3"/>
        <v>0</v>
      </c>
      <c r="Y48" s="131"/>
    </row>
    <row r="49" spans="1:25" ht="14.5" x14ac:dyDescent="0.35">
      <c r="A49" s="158" t="s">
        <v>439</v>
      </c>
      <c r="B49" s="159" t="s">
        <v>51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48"/>
      <c r="V49" s="133" t="str">
        <f t="shared" si="2"/>
        <v/>
      </c>
      <c r="W49" s="134">
        <f t="shared" si="3"/>
        <v>0</v>
      </c>
      <c r="Y49" s="131"/>
    </row>
    <row r="50" spans="1:25" ht="14.5" x14ac:dyDescent="0.35">
      <c r="A50" s="158" t="s">
        <v>440</v>
      </c>
      <c r="B50" s="159" t="s">
        <v>51</v>
      </c>
      <c r="C50" s="131"/>
      <c r="D50" s="131"/>
      <c r="E50" s="131"/>
      <c r="F50" s="131"/>
      <c r="G50" s="131"/>
      <c r="H50" s="144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48"/>
      <c r="V50" s="133" t="str">
        <f t="shared" si="2"/>
        <v/>
      </c>
      <c r="W50" s="134">
        <f t="shared" si="3"/>
        <v>0</v>
      </c>
      <c r="Y50" s="144"/>
    </row>
    <row r="51" spans="1:25" ht="14.5" x14ac:dyDescent="0.35">
      <c r="A51" s="158" t="s">
        <v>441</v>
      </c>
      <c r="B51" s="159" t="s">
        <v>51</v>
      </c>
      <c r="C51" s="131"/>
      <c r="D51" s="131"/>
      <c r="E51" s="131"/>
      <c r="F51" s="131"/>
      <c r="G51" s="131"/>
      <c r="H51" s="144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48"/>
      <c r="V51" s="133" t="str">
        <f t="shared" si="2"/>
        <v/>
      </c>
      <c r="W51" s="134">
        <f t="shared" si="3"/>
        <v>0</v>
      </c>
      <c r="Y51" s="144"/>
    </row>
    <row r="52" spans="1:25" ht="14.5" x14ac:dyDescent="0.35">
      <c r="A52" s="158" t="s">
        <v>442</v>
      </c>
      <c r="B52" s="159" t="s">
        <v>51</v>
      </c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48"/>
      <c r="V52" s="133" t="str">
        <f t="shared" si="2"/>
        <v/>
      </c>
      <c r="W52" s="134">
        <f t="shared" si="3"/>
        <v>0</v>
      </c>
      <c r="Y52" s="131"/>
    </row>
    <row r="53" spans="1:25" ht="14.5" x14ac:dyDescent="0.35">
      <c r="A53" s="158" t="s">
        <v>443</v>
      </c>
      <c r="B53" s="159" t="s">
        <v>51</v>
      </c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48"/>
      <c r="V53" s="133" t="str">
        <f t="shared" si="2"/>
        <v/>
      </c>
      <c r="W53" s="134">
        <f t="shared" si="3"/>
        <v>0</v>
      </c>
      <c r="Y53" s="131"/>
    </row>
    <row r="54" spans="1:25" ht="14.5" x14ac:dyDescent="0.35">
      <c r="A54" s="158" t="s">
        <v>444</v>
      </c>
      <c r="B54" s="159" t="s">
        <v>51</v>
      </c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48"/>
      <c r="V54" s="133" t="str">
        <f t="shared" si="2"/>
        <v/>
      </c>
      <c r="W54" s="134">
        <f t="shared" si="3"/>
        <v>0</v>
      </c>
      <c r="Y54" s="131"/>
    </row>
    <row r="55" spans="1:25" ht="14.5" x14ac:dyDescent="0.35">
      <c r="A55" s="158" t="s">
        <v>445</v>
      </c>
      <c r="B55" s="159" t="s">
        <v>51</v>
      </c>
      <c r="C55" s="131"/>
      <c r="D55" s="131"/>
      <c r="E55" s="131"/>
      <c r="F55" s="131"/>
      <c r="G55" s="131"/>
      <c r="H55" s="144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48"/>
      <c r="V55" s="133" t="str">
        <f t="shared" si="2"/>
        <v/>
      </c>
      <c r="W55" s="134">
        <f t="shared" si="3"/>
        <v>0</v>
      </c>
      <c r="Y55" s="131"/>
    </row>
    <row r="56" spans="1:25" ht="14.5" x14ac:dyDescent="0.35">
      <c r="A56" s="158" t="s">
        <v>446</v>
      </c>
      <c r="B56" s="159" t="s">
        <v>51</v>
      </c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48"/>
      <c r="V56" s="133" t="str">
        <f t="shared" si="2"/>
        <v/>
      </c>
      <c r="W56" s="134">
        <f t="shared" si="3"/>
        <v>0</v>
      </c>
      <c r="Y56" s="131"/>
    </row>
    <row r="57" spans="1:25" ht="14.5" x14ac:dyDescent="0.35">
      <c r="A57" s="158" t="s">
        <v>447</v>
      </c>
      <c r="B57" s="159" t="s">
        <v>51</v>
      </c>
      <c r="C57" s="131"/>
      <c r="D57" s="131"/>
      <c r="E57" s="131"/>
      <c r="F57" s="131"/>
      <c r="G57" s="131"/>
      <c r="H57" s="144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48"/>
      <c r="V57" s="133" t="str">
        <f t="shared" si="2"/>
        <v/>
      </c>
      <c r="W57" s="134">
        <f t="shared" si="3"/>
        <v>0</v>
      </c>
      <c r="Y57" s="144"/>
    </row>
    <row r="58" spans="1:25" ht="14.5" x14ac:dyDescent="0.35">
      <c r="A58" s="158" t="s">
        <v>448</v>
      </c>
      <c r="B58" s="159" t="s">
        <v>61</v>
      </c>
      <c r="C58" s="131"/>
      <c r="D58" s="131"/>
      <c r="E58" s="131"/>
      <c r="F58" s="131"/>
      <c r="G58" s="131"/>
      <c r="H58" s="144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48"/>
      <c r="V58" s="133" t="str">
        <f t="shared" si="2"/>
        <v/>
      </c>
      <c r="W58" s="134">
        <f t="shared" si="3"/>
        <v>0</v>
      </c>
      <c r="Y58" s="144"/>
    </row>
    <row r="59" spans="1:25" ht="14.5" x14ac:dyDescent="0.35">
      <c r="A59" s="158" t="s">
        <v>449</v>
      </c>
      <c r="B59" s="159" t="s">
        <v>51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48"/>
      <c r="V59" s="133" t="str">
        <f t="shared" si="2"/>
        <v/>
      </c>
      <c r="W59" s="134">
        <f t="shared" si="3"/>
        <v>0</v>
      </c>
      <c r="Y59" s="131"/>
    </row>
    <row r="60" spans="1:25" ht="14.5" x14ac:dyDescent="0.35">
      <c r="A60" s="158" t="s">
        <v>450</v>
      </c>
      <c r="B60" s="159" t="s">
        <v>51</v>
      </c>
      <c r="C60" s="131"/>
      <c r="D60" s="131"/>
      <c r="E60" s="131"/>
      <c r="F60" s="131"/>
      <c r="G60" s="131"/>
      <c r="H60" s="144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48"/>
      <c r="V60" s="133" t="str">
        <f t="shared" si="2"/>
        <v/>
      </c>
      <c r="W60" s="134">
        <f t="shared" si="3"/>
        <v>0</v>
      </c>
      <c r="Y60" s="144"/>
    </row>
    <row r="61" spans="1:25" ht="14.5" x14ac:dyDescent="0.35">
      <c r="A61" s="158" t="s">
        <v>451</v>
      </c>
      <c r="B61" s="159" t="s">
        <v>51</v>
      </c>
      <c r="C61" s="131"/>
      <c r="D61" s="131"/>
      <c r="E61" s="131"/>
      <c r="F61" s="131"/>
      <c r="G61" s="131"/>
      <c r="H61" s="144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48"/>
      <c r="V61" s="133" t="str">
        <f t="shared" si="2"/>
        <v/>
      </c>
      <c r="W61" s="134">
        <f t="shared" si="3"/>
        <v>0</v>
      </c>
      <c r="Y61" s="144"/>
    </row>
    <row r="62" spans="1:25" ht="14.5" x14ac:dyDescent="0.35">
      <c r="A62" s="158" t="s">
        <v>452</v>
      </c>
      <c r="B62" s="159" t="s">
        <v>488</v>
      </c>
      <c r="C62" s="131"/>
      <c r="D62" s="131"/>
      <c r="E62" s="131"/>
      <c r="F62" s="131"/>
      <c r="G62" s="131"/>
      <c r="H62" s="144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48"/>
      <c r="V62" s="133" t="str">
        <f t="shared" si="2"/>
        <v/>
      </c>
      <c r="W62" s="134">
        <f t="shared" si="3"/>
        <v>0</v>
      </c>
      <c r="Y62" s="144"/>
    </row>
    <row r="63" spans="1:25" ht="14.5" x14ac:dyDescent="0.35">
      <c r="A63" s="158" t="s">
        <v>453</v>
      </c>
      <c r="B63" s="159" t="s">
        <v>61</v>
      </c>
      <c r="C63" s="131"/>
      <c r="D63" s="131"/>
      <c r="E63" s="131"/>
      <c r="F63" s="131"/>
      <c r="G63" s="131"/>
      <c r="H63" s="144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48"/>
      <c r="V63" s="133" t="str">
        <f t="shared" si="2"/>
        <v/>
      </c>
      <c r="W63" s="134">
        <f t="shared" si="3"/>
        <v>0</v>
      </c>
      <c r="Y63" s="144"/>
    </row>
    <row r="64" spans="1:25" ht="14.5" x14ac:dyDescent="0.35">
      <c r="A64" s="158" t="s">
        <v>454</v>
      </c>
      <c r="B64" s="159" t="s">
        <v>51</v>
      </c>
      <c r="C64" s="131"/>
      <c r="D64" s="131"/>
      <c r="E64" s="131"/>
      <c r="F64" s="131"/>
      <c r="G64" s="131"/>
      <c r="H64" s="144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48"/>
      <c r="V64" s="133" t="str">
        <f t="shared" si="2"/>
        <v/>
      </c>
      <c r="W64" s="134">
        <f t="shared" si="3"/>
        <v>0</v>
      </c>
      <c r="Y64" s="144"/>
    </row>
    <row r="65" spans="1:25" ht="14.5" x14ac:dyDescent="0.35">
      <c r="A65" s="158" t="s">
        <v>455</v>
      </c>
      <c r="B65" s="159" t="s">
        <v>51</v>
      </c>
      <c r="C65" s="131"/>
      <c r="D65" s="131"/>
      <c r="E65" s="131"/>
      <c r="F65" s="131"/>
      <c r="G65" s="131"/>
      <c r="H65" s="144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48"/>
      <c r="V65" s="133" t="str">
        <f t="shared" si="2"/>
        <v/>
      </c>
      <c r="W65" s="134">
        <f t="shared" si="3"/>
        <v>0</v>
      </c>
      <c r="Y65" s="131"/>
    </row>
    <row r="66" spans="1:25" ht="14.5" x14ac:dyDescent="0.35">
      <c r="A66" s="158" t="s">
        <v>456</v>
      </c>
      <c r="B66" s="159" t="s">
        <v>51</v>
      </c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48"/>
      <c r="V66" s="133" t="str">
        <f t="shared" si="2"/>
        <v/>
      </c>
      <c r="W66" s="134">
        <f t="shared" si="3"/>
        <v>0</v>
      </c>
      <c r="Y66" s="131"/>
    </row>
    <row r="67" spans="1:25" ht="14.5" x14ac:dyDescent="0.35">
      <c r="A67" s="158" t="s">
        <v>457</v>
      </c>
      <c r="B67" s="159" t="s">
        <v>51</v>
      </c>
      <c r="C67" s="131"/>
      <c r="D67" s="131"/>
      <c r="E67" s="131"/>
      <c r="F67" s="131"/>
      <c r="G67" s="131"/>
      <c r="H67" s="144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48"/>
      <c r="V67" s="133" t="str">
        <f t="shared" si="2"/>
        <v/>
      </c>
      <c r="W67" s="134">
        <f t="shared" si="3"/>
        <v>0</v>
      </c>
      <c r="Y67" s="144"/>
    </row>
    <row r="68" spans="1:25" ht="14.5" x14ac:dyDescent="0.35">
      <c r="A68" s="158" t="s">
        <v>458</v>
      </c>
      <c r="B68" s="159" t="s">
        <v>51</v>
      </c>
      <c r="C68" s="131"/>
      <c r="D68" s="131"/>
      <c r="E68" s="131"/>
      <c r="F68" s="131"/>
      <c r="G68" s="131"/>
      <c r="H68" s="144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48"/>
      <c r="V68" s="133" t="str">
        <f t="shared" si="2"/>
        <v/>
      </c>
      <c r="W68" s="134">
        <f t="shared" si="3"/>
        <v>0</v>
      </c>
      <c r="Y68" s="131"/>
    </row>
    <row r="69" spans="1:25" ht="14.5" x14ac:dyDescent="0.35">
      <c r="A69" s="158" t="s">
        <v>459</v>
      </c>
      <c r="B69" s="159" t="s">
        <v>61</v>
      </c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48"/>
      <c r="V69" s="133" t="str">
        <f t="shared" ref="V69:V100" si="4">IF(COUNTA(C69:T69)=0,"",COUNTA(C69:T69))</f>
        <v/>
      </c>
      <c r="W69" s="134">
        <f t="shared" ref="W69:W100" si="5">SUM(C69:T69)</f>
        <v>0</v>
      </c>
      <c r="Y69" s="131"/>
    </row>
    <row r="70" spans="1:25" ht="14.5" x14ac:dyDescent="0.35">
      <c r="A70" s="158" t="s">
        <v>460</v>
      </c>
      <c r="B70" s="159" t="s">
        <v>488</v>
      </c>
      <c r="C70" s="131"/>
      <c r="D70" s="131"/>
      <c r="E70" s="131"/>
      <c r="F70" s="131"/>
      <c r="G70" s="131"/>
      <c r="H70" s="144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48"/>
      <c r="V70" s="133" t="str">
        <f t="shared" si="4"/>
        <v/>
      </c>
      <c r="W70" s="134">
        <f t="shared" si="5"/>
        <v>0</v>
      </c>
      <c r="Y70" s="144"/>
    </row>
    <row r="71" spans="1:25" ht="14.5" x14ac:dyDescent="0.35">
      <c r="A71" s="158" t="s">
        <v>461</v>
      </c>
      <c r="B71" s="159" t="s">
        <v>61</v>
      </c>
      <c r="C71" s="131"/>
      <c r="D71" s="131"/>
      <c r="E71" s="131"/>
      <c r="F71" s="131"/>
      <c r="G71" s="131"/>
      <c r="H71" s="144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48"/>
      <c r="V71" s="133" t="str">
        <f t="shared" si="4"/>
        <v/>
      </c>
      <c r="W71" s="134">
        <f t="shared" si="5"/>
        <v>0</v>
      </c>
      <c r="Y71" s="144"/>
    </row>
    <row r="72" spans="1:25" ht="14.5" x14ac:dyDescent="0.35">
      <c r="A72" s="158" t="s">
        <v>462</v>
      </c>
      <c r="B72" s="159" t="s">
        <v>51</v>
      </c>
      <c r="C72" s="131"/>
      <c r="D72" s="131"/>
      <c r="E72" s="131"/>
      <c r="F72" s="131"/>
      <c r="G72" s="131"/>
      <c r="H72" s="144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48"/>
      <c r="V72" s="133" t="str">
        <f t="shared" si="4"/>
        <v/>
      </c>
      <c r="W72" s="134">
        <f t="shared" si="5"/>
        <v>0</v>
      </c>
      <c r="Y72" s="131"/>
    </row>
    <row r="73" spans="1:25" ht="14.5" x14ac:dyDescent="0.35">
      <c r="A73" s="158" t="s">
        <v>463</v>
      </c>
      <c r="B73" s="159" t="s">
        <v>51</v>
      </c>
      <c r="C73" s="131"/>
      <c r="D73" s="131"/>
      <c r="E73" s="131"/>
      <c r="F73" s="131"/>
      <c r="G73" s="131"/>
      <c r="H73" s="144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48"/>
      <c r="V73" s="133" t="str">
        <f t="shared" si="4"/>
        <v/>
      </c>
      <c r="W73" s="134">
        <f t="shared" si="5"/>
        <v>0</v>
      </c>
      <c r="Y73" s="131"/>
    </row>
    <row r="74" spans="1:25" ht="14.5" x14ac:dyDescent="0.35">
      <c r="A74" s="158" t="s">
        <v>464</v>
      </c>
      <c r="B74" s="159" t="s">
        <v>51</v>
      </c>
      <c r="C74" s="131"/>
      <c r="D74" s="131"/>
      <c r="E74" s="131"/>
      <c r="F74" s="131"/>
      <c r="G74" s="131"/>
      <c r="H74" s="144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48"/>
      <c r="V74" s="133" t="str">
        <f t="shared" si="4"/>
        <v/>
      </c>
      <c r="W74" s="134">
        <f t="shared" si="5"/>
        <v>0</v>
      </c>
      <c r="Y74" s="144"/>
    </row>
    <row r="75" spans="1:25" ht="14.5" x14ac:dyDescent="0.35">
      <c r="A75" s="158" t="s">
        <v>465</v>
      </c>
      <c r="B75" s="159" t="s">
        <v>51</v>
      </c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48"/>
      <c r="V75" s="133" t="str">
        <f t="shared" si="4"/>
        <v/>
      </c>
      <c r="W75" s="134">
        <f t="shared" si="5"/>
        <v>0</v>
      </c>
      <c r="Y75" s="131"/>
    </row>
    <row r="76" spans="1:25" ht="14.5" x14ac:dyDescent="0.35">
      <c r="A76" s="158" t="s">
        <v>466</v>
      </c>
      <c r="B76" s="159" t="s">
        <v>51</v>
      </c>
      <c r="C76" s="131"/>
      <c r="D76" s="131"/>
      <c r="E76" s="131"/>
      <c r="F76" s="131"/>
      <c r="G76" s="131"/>
      <c r="H76" s="144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48"/>
      <c r="V76" s="133" t="str">
        <f t="shared" si="4"/>
        <v/>
      </c>
      <c r="W76" s="134">
        <f t="shared" si="5"/>
        <v>0</v>
      </c>
      <c r="Y76" s="144"/>
    </row>
    <row r="77" spans="1:25" ht="14.5" x14ac:dyDescent="0.35">
      <c r="A77" s="158" t="s">
        <v>467</v>
      </c>
      <c r="B77" s="159" t="s">
        <v>61</v>
      </c>
      <c r="C77" s="131"/>
      <c r="D77" s="131"/>
      <c r="E77" s="131"/>
      <c r="F77" s="131"/>
      <c r="G77" s="131"/>
      <c r="H77" s="144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48"/>
      <c r="V77" s="133" t="str">
        <f t="shared" si="4"/>
        <v/>
      </c>
      <c r="W77" s="134">
        <f t="shared" si="5"/>
        <v>0</v>
      </c>
      <c r="Y77" s="144"/>
    </row>
    <row r="78" spans="1:25" ht="14.5" x14ac:dyDescent="0.35">
      <c r="A78" s="158" t="s">
        <v>468</v>
      </c>
      <c r="B78" s="159" t="s">
        <v>488</v>
      </c>
      <c r="C78" s="131"/>
      <c r="D78" s="131"/>
      <c r="E78" s="131"/>
      <c r="F78" s="131"/>
      <c r="G78" s="131"/>
      <c r="H78" s="144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48"/>
      <c r="V78" s="133" t="str">
        <f t="shared" si="4"/>
        <v/>
      </c>
      <c r="W78" s="134">
        <f t="shared" si="5"/>
        <v>0</v>
      </c>
      <c r="Y78" s="131"/>
    </row>
    <row r="79" spans="1:25" ht="14.5" x14ac:dyDescent="0.35">
      <c r="A79" s="158" t="s">
        <v>469</v>
      </c>
      <c r="B79" s="159" t="s">
        <v>51</v>
      </c>
      <c r="C79" s="131"/>
      <c r="D79" s="131"/>
      <c r="E79" s="131"/>
      <c r="F79" s="131"/>
      <c r="G79" s="131"/>
      <c r="H79" s="144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48"/>
      <c r="V79" s="133" t="str">
        <f t="shared" si="4"/>
        <v/>
      </c>
      <c r="W79" s="134">
        <f t="shared" si="5"/>
        <v>0</v>
      </c>
      <c r="Y79" s="144"/>
    </row>
    <row r="80" spans="1:25" ht="14.5" x14ac:dyDescent="0.35">
      <c r="A80" s="158" t="s">
        <v>470</v>
      </c>
      <c r="B80" s="159" t="s">
        <v>61</v>
      </c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48"/>
      <c r="V80" s="133" t="str">
        <f t="shared" si="4"/>
        <v/>
      </c>
      <c r="W80" s="134">
        <f t="shared" si="5"/>
        <v>0</v>
      </c>
      <c r="Y80" s="131"/>
    </row>
    <row r="81" spans="1:25" ht="14.5" x14ac:dyDescent="0.35">
      <c r="A81" s="158" t="s">
        <v>471</v>
      </c>
      <c r="B81" s="159" t="s">
        <v>51</v>
      </c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48"/>
      <c r="V81" s="133" t="str">
        <f t="shared" si="4"/>
        <v/>
      </c>
      <c r="W81" s="134">
        <f t="shared" si="5"/>
        <v>0</v>
      </c>
      <c r="Y81" s="131"/>
    </row>
    <row r="82" spans="1:25" ht="14.5" x14ac:dyDescent="0.35">
      <c r="A82" s="158" t="s">
        <v>472</v>
      </c>
      <c r="B82" s="159" t="s">
        <v>61</v>
      </c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48"/>
      <c r="V82" s="133" t="str">
        <f t="shared" si="4"/>
        <v/>
      </c>
      <c r="W82" s="134">
        <f t="shared" si="5"/>
        <v>0</v>
      </c>
      <c r="Y82" s="131"/>
    </row>
    <row r="83" spans="1:25" ht="14.5" x14ac:dyDescent="0.35">
      <c r="A83" s="158" t="s">
        <v>473</v>
      </c>
      <c r="B83" s="159" t="s">
        <v>61</v>
      </c>
      <c r="C83" s="131"/>
      <c r="D83" s="131"/>
      <c r="E83" s="131"/>
      <c r="F83" s="131"/>
      <c r="G83" s="131"/>
      <c r="H83" s="144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48"/>
      <c r="V83" s="133" t="str">
        <f t="shared" si="4"/>
        <v/>
      </c>
      <c r="W83" s="134">
        <f t="shared" si="5"/>
        <v>0</v>
      </c>
      <c r="Y83" s="131"/>
    </row>
    <row r="84" spans="1:25" ht="14.5" x14ac:dyDescent="0.35">
      <c r="A84" s="158" t="s">
        <v>349</v>
      </c>
      <c r="B84" s="159" t="s">
        <v>51</v>
      </c>
      <c r="C84" s="131"/>
      <c r="D84" s="131"/>
      <c r="E84" s="131"/>
      <c r="F84" s="131"/>
      <c r="G84" s="131"/>
      <c r="H84" s="144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48"/>
      <c r="V84" s="133" t="str">
        <f t="shared" si="4"/>
        <v/>
      </c>
      <c r="W84" s="134">
        <f t="shared" si="5"/>
        <v>0</v>
      </c>
      <c r="Y84" s="131"/>
    </row>
    <row r="85" spans="1:25" ht="14.5" x14ac:dyDescent="0.35">
      <c r="A85" s="158" t="s">
        <v>474</v>
      </c>
      <c r="B85" s="159" t="s">
        <v>61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48"/>
      <c r="V85" s="133" t="str">
        <f t="shared" si="4"/>
        <v/>
      </c>
      <c r="W85" s="134">
        <f t="shared" si="5"/>
        <v>0</v>
      </c>
      <c r="Y85" s="131"/>
    </row>
    <row r="86" spans="1:25" ht="14.5" x14ac:dyDescent="0.35">
      <c r="A86" s="158" t="s">
        <v>475</v>
      </c>
      <c r="B86" s="159" t="s">
        <v>51</v>
      </c>
      <c r="C86" s="131"/>
      <c r="D86" s="131"/>
      <c r="E86" s="131"/>
      <c r="F86" s="131"/>
      <c r="G86" s="131"/>
      <c r="H86" s="144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48"/>
      <c r="V86" s="133" t="str">
        <f t="shared" si="4"/>
        <v/>
      </c>
      <c r="W86" s="134">
        <f t="shared" si="5"/>
        <v>0</v>
      </c>
      <c r="Y86" s="131"/>
    </row>
    <row r="87" spans="1:25" ht="14.5" x14ac:dyDescent="0.35">
      <c r="A87" s="158" t="s">
        <v>476</v>
      </c>
      <c r="B87" s="159" t="s">
        <v>51</v>
      </c>
      <c r="C87" s="131"/>
      <c r="D87" s="131"/>
      <c r="E87" s="131"/>
      <c r="F87" s="131"/>
      <c r="G87" s="131"/>
      <c r="H87" s="144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48"/>
      <c r="V87" s="133" t="str">
        <f t="shared" si="4"/>
        <v/>
      </c>
      <c r="W87" s="134">
        <f t="shared" si="5"/>
        <v>0</v>
      </c>
      <c r="Y87" s="144"/>
    </row>
    <row r="88" spans="1:25" ht="14.5" x14ac:dyDescent="0.35">
      <c r="A88" s="158" t="s">
        <v>227</v>
      </c>
      <c r="B88" s="159" t="s">
        <v>488</v>
      </c>
      <c r="C88" s="131"/>
      <c r="D88" s="131"/>
      <c r="E88" s="131"/>
      <c r="F88" s="131"/>
      <c r="G88" s="131"/>
      <c r="H88" s="144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48"/>
      <c r="V88" s="133" t="str">
        <f t="shared" si="4"/>
        <v/>
      </c>
      <c r="W88" s="134">
        <f t="shared" si="5"/>
        <v>0</v>
      </c>
      <c r="Y88" s="144"/>
    </row>
    <row r="89" spans="1:25" ht="14.5" x14ac:dyDescent="0.35">
      <c r="A89" s="158" t="s">
        <v>477</v>
      </c>
      <c r="B89" s="159" t="s">
        <v>51</v>
      </c>
      <c r="C89" s="131"/>
      <c r="D89" s="131"/>
      <c r="E89" s="131"/>
      <c r="F89" s="131"/>
      <c r="G89" s="131"/>
      <c r="H89" s="144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48"/>
      <c r="V89" s="133" t="str">
        <f t="shared" si="4"/>
        <v/>
      </c>
      <c r="W89" s="134">
        <f t="shared" si="5"/>
        <v>0</v>
      </c>
      <c r="Y89" s="144"/>
    </row>
    <row r="90" spans="1:25" ht="14.5" x14ac:dyDescent="0.35">
      <c r="A90" s="158" t="s">
        <v>217</v>
      </c>
      <c r="B90" s="159" t="s">
        <v>51</v>
      </c>
      <c r="C90" s="131"/>
      <c r="D90" s="131"/>
      <c r="E90" s="131"/>
      <c r="F90" s="131"/>
      <c r="G90" s="131"/>
      <c r="H90" s="144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48"/>
      <c r="V90" s="133" t="str">
        <f t="shared" si="4"/>
        <v/>
      </c>
      <c r="W90" s="134">
        <f t="shared" si="5"/>
        <v>0</v>
      </c>
      <c r="Y90" s="144"/>
    </row>
    <row r="91" spans="1:25" ht="14.5" x14ac:dyDescent="0.35">
      <c r="A91" s="158" t="s">
        <v>478</v>
      </c>
      <c r="B91" s="159" t="s">
        <v>51</v>
      </c>
      <c r="C91" s="131"/>
      <c r="D91" s="131"/>
      <c r="E91" s="131"/>
      <c r="F91" s="131"/>
      <c r="G91" s="131"/>
      <c r="H91" s="144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48"/>
      <c r="V91" s="133" t="str">
        <f t="shared" si="4"/>
        <v/>
      </c>
      <c r="W91" s="134">
        <f t="shared" si="5"/>
        <v>0</v>
      </c>
      <c r="Y91" s="144"/>
    </row>
    <row r="92" spans="1:25" ht="14.5" x14ac:dyDescent="0.35">
      <c r="A92" s="158" t="s">
        <v>479</v>
      </c>
      <c r="B92" s="159" t="s">
        <v>51</v>
      </c>
      <c r="C92" s="131"/>
      <c r="D92" s="131"/>
      <c r="E92" s="131"/>
      <c r="F92" s="131"/>
      <c r="G92" s="131"/>
      <c r="H92" s="144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48"/>
      <c r="V92" s="133" t="str">
        <f t="shared" si="4"/>
        <v/>
      </c>
      <c r="W92" s="134">
        <f t="shared" si="5"/>
        <v>0</v>
      </c>
      <c r="Y92" s="144"/>
    </row>
    <row r="93" spans="1:25" ht="14.5" x14ac:dyDescent="0.35">
      <c r="A93" s="158" t="s">
        <v>480</v>
      </c>
      <c r="B93" s="159" t="s">
        <v>51</v>
      </c>
      <c r="C93" s="131"/>
      <c r="D93" s="131"/>
      <c r="E93" s="131"/>
      <c r="F93" s="131"/>
      <c r="G93" s="131"/>
      <c r="H93" s="144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48"/>
      <c r="V93" s="133" t="str">
        <f t="shared" si="4"/>
        <v/>
      </c>
      <c r="W93" s="134">
        <f t="shared" si="5"/>
        <v>0</v>
      </c>
      <c r="Y93" s="144"/>
    </row>
    <row r="94" spans="1:25" ht="14.5" x14ac:dyDescent="0.35">
      <c r="A94" s="158" t="s">
        <v>481</v>
      </c>
      <c r="B94" s="159" t="s">
        <v>51</v>
      </c>
      <c r="C94" s="131"/>
      <c r="D94" s="131"/>
      <c r="E94" s="131"/>
      <c r="F94" s="131"/>
      <c r="G94" s="131"/>
      <c r="H94" s="144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48"/>
      <c r="V94" s="133" t="str">
        <f t="shared" si="4"/>
        <v/>
      </c>
      <c r="W94" s="134">
        <f t="shared" si="5"/>
        <v>0</v>
      </c>
      <c r="Y94" s="144"/>
    </row>
    <row r="95" spans="1:25" ht="14.5" x14ac:dyDescent="0.35">
      <c r="A95" s="158" t="s">
        <v>482</v>
      </c>
      <c r="B95" s="159" t="s">
        <v>488</v>
      </c>
      <c r="C95" s="131"/>
      <c r="D95" s="131"/>
      <c r="E95" s="131"/>
      <c r="F95" s="131"/>
      <c r="G95" s="131"/>
      <c r="H95" s="144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48"/>
      <c r="V95" s="133" t="str">
        <f t="shared" si="4"/>
        <v/>
      </c>
      <c r="W95" s="134">
        <f t="shared" si="5"/>
        <v>0</v>
      </c>
      <c r="Y95" s="144"/>
    </row>
    <row r="96" spans="1:25" ht="14.5" x14ac:dyDescent="0.35">
      <c r="A96" s="158" t="s">
        <v>483</v>
      </c>
      <c r="B96" s="159" t="s">
        <v>51</v>
      </c>
      <c r="C96" s="131"/>
      <c r="D96" s="131"/>
      <c r="E96" s="131"/>
      <c r="F96" s="131"/>
      <c r="G96" s="131"/>
      <c r="H96" s="144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48"/>
      <c r="V96" s="133" t="str">
        <f t="shared" si="4"/>
        <v/>
      </c>
      <c r="W96" s="134">
        <f t="shared" si="5"/>
        <v>0</v>
      </c>
      <c r="Y96" s="131"/>
    </row>
    <row r="97" spans="1:26" ht="14.5" x14ac:dyDescent="0.35">
      <c r="A97" s="158" t="s">
        <v>484</v>
      </c>
      <c r="B97" s="159" t="s">
        <v>51</v>
      </c>
      <c r="C97" s="131"/>
      <c r="D97" s="131"/>
      <c r="E97" s="131"/>
      <c r="F97" s="131"/>
      <c r="G97" s="131"/>
      <c r="H97" s="144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48"/>
      <c r="V97" s="133" t="str">
        <f t="shared" si="4"/>
        <v/>
      </c>
      <c r="W97" s="134">
        <f t="shared" si="5"/>
        <v>0</v>
      </c>
      <c r="Y97" s="144"/>
    </row>
    <row r="98" spans="1:26" ht="14.5" x14ac:dyDescent="0.35">
      <c r="A98" s="158" t="s">
        <v>485</v>
      </c>
      <c r="B98" s="159" t="s">
        <v>61</v>
      </c>
      <c r="C98" s="131"/>
      <c r="D98" s="131"/>
      <c r="E98" s="131"/>
      <c r="F98" s="131"/>
      <c r="G98" s="131"/>
      <c r="H98" s="144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48"/>
      <c r="V98" s="133" t="str">
        <f t="shared" si="4"/>
        <v/>
      </c>
      <c r="W98" s="134">
        <f t="shared" si="5"/>
        <v>0</v>
      </c>
      <c r="Y98" s="131"/>
    </row>
    <row r="99" spans="1:26" ht="14.5" x14ac:dyDescent="0.35">
      <c r="A99" s="158" t="s">
        <v>486</v>
      </c>
      <c r="B99" s="159" t="s">
        <v>51</v>
      </c>
      <c r="C99" s="131"/>
      <c r="D99" s="131"/>
      <c r="E99" s="131"/>
      <c r="F99" s="131"/>
      <c r="G99" s="131"/>
      <c r="H99" s="144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48"/>
      <c r="V99" s="133" t="str">
        <f t="shared" si="4"/>
        <v/>
      </c>
      <c r="W99" s="134">
        <f t="shared" si="5"/>
        <v>0</v>
      </c>
      <c r="Y99" s="144"/>
    </row>
    <row r="100" spans="1:26" ht="14.5" x14ac:dyDescent="0.35">
      <c r="A100" s="158" t="s">
        <v>487</v>
      </c>
      <c r="B100" s="159" t="s">
        <v>51</v>
      </c>
      <c r="C100" s="131"/>
      <c r="D100" s="131"/>
      <c r="E100" s="131"/>
      <c r="F100" s="131"/>
      <c r="G100" s="131"/>
      <c r="H100" s="144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48"/>
      <c r="V100" s="133" t="str">
        <f t="shared" si="4"/>
        <v/>
      </c>
      <c r="W100" s="134">
        <f t="shared" si="5"/>
        <v>0</v>
      </c>
      <c r="Y100" s="144"/>
    </row>
    <row r="101" spans="1:26" x14ac:dyDescent="0.3">
      <c r="U101" s="148"/>
      <c r="V101" s="148"/>
      <c r="W101" s="148"/>
    </row>
    <row r="102" spans="1:26" x14ac:dyDescent="0.3">
      <c r="A102" s="129" t="s">
        <v>13</v>
      </c>
      <c r="B102" s="130"/>
      <c r="C102" s="131">
        <f>SUM(C5:C100)</f>
        <v>0</v>
      </c>
      <c r="D102" s="131">
        <f t="shared" ref="D102:T102" si="6">SUM(D5:D100)</f>
        <v>0</v>
      </c>
      <c r="E102" s="131">
        <f t="shared" si="6"/>
        <v>0</v>
      </c>
      <c r="F102" s="131">
        <f t="shared" si="6"/>
        <v>0</v>
      </c>
      <c r="G102" s="131">
        <f t="shared" si="6"/>
        <v>0</v>
      </c>
      <c r="H102" s="131">
        <f t="shared" si="6"/>
        <v>0</v>
      </c>
      <c r="I102" s="131">
        <f t="shared" si="6"/>
        <v>0</v>
      </c>
      <c r="J102" s="131">
        <f t="shared" si="6"/>
        <v>0</v>
      </c>
      <c r="K102" s="131">
        <f t="shared" si="6"/>
        <v>0</v>
      </c>
      <c r="L102" s="131">
        <f t="shared" ref="L102:O102" si="7">SUM(L5:L100)</f>
        <v>0</v>
      </c>
      <c r="M102" s="131">
        <f t="shared" si="7"/>
        <v>0</v>
      </c>
      <c r="N102" s="131">
        <f t="shared" si="7"/>
        <v>0</v>
      </c>
      <c r="O102" s="131">
        <f t="shared" si="7"/>
        <v>0</v>
      </c>
      <c r="P102" s="131">
        <f t="shared" si="6"/>
        <v>0</v>
      </c>
      <c r="Q102" s="131">
        <f t="shared" si="6"/>
        <v>0</v>
      </c>
      <c r="R102" s="131">
        <f t="shared" si="6"/>
        <v>0</v>
      </c>
      <c r="S102" s="131">
        <f t="shared" si="6"/>
        <v>0</v>
      </c>
      <c r="T102" s="131">
        <f t="shared" si="6"/>
        <v>0</v>
      </c>
      <c r="U102" s="148"/>
      <c r="V102" s="133"/>
      <c r="W102" s="134">
        <f>SUM(W5:W101)</f>
        <v>0</v>
      </c>
      <c r="Y102" s="131"/>
      <c r="Z102" s="152" t="s">
        <v>359</v>
      </c>
    </row>
    <row r="103" spans="1:26" x14ac:dyDescent="0.3">
      <c r="A103" s="145" t="s">
        <v>139</v>
      </c>
      <c r="B103" s="130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48"/>
      <c r="V103" s="133">
        <f>SUM(C103:T103)</f>
        <v>0</v>
      </c>
      <c r="W103" s="150"/>
      <c r="Y103" s="133">
        <f>COUNTA(Y5:Y100)</f>
        <v>0</v>
      </c>
    </row>
    <row r="104" spans="1:26" x14ac:dyDescent="0.3">
      <c r="A104" s="129" t="s">
        <v>131</v>
      </c>
      <c r="B104" s="130">
        <f>COUNTA(B5:B100)</f>
        <v>96</v>
      </c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48"/>
      <c r="V104" s="133">
        <f>COUNT(V5:V100)</f>
        <v>0</v>
      </c>
      <c r="W104" s="151">
        <f>V104/B104</f>
        <v>0</v>
      </c>
      <c r="Y104" s="151">
        <f>Y103/B104</f>
        <v>0</v>
      </c>
    </row>
    <row r="105" spans="1:26" x14ac:dyDescent="0.3">
      <c r="A105" s="150" t="s">
        <v>390</v>
      </c>
      <c r="B105" s="150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50"/>
      <c r="V105" s="150">
        <f>COUNTIF(W5:W100,"&gt;=10")</f>
        <v>0</v>
      </c>
      <c r="W105" s="150">
        <f>SUMIF(W14:W100,"&gt;=10",W14:W100)</f>
        <v>0</v>
      </c>
      <c r="X105" s="148"/>
      <c r="Y105" s="147"/>
    </row>
    <row r="106" spans="1:26" x14ac:dyDescent="0.3">
      <c r="A106" s="150" t="s">
        <v>391</v>
      </c>
      <c r="B106" s="150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V106" s="151" t="e">
        <f>+V105/V104</f>
        <v>#DIV/0!</v>
      </c>
      <c r="W106" s="151" t="e">
        <f>+W105/W102</f>
        <v>#DIV/0!</v>
      </c>
      <c r="X106" s="148"/>
      <c r="Y106" s="147"/>
    </row>
    <row r="107" spans="1:26" x14ac:dyDescent="0.3">
      <c r="A107" s="152" t="s">
        <v>359</v>
      </c>
      <c r="B107" s="147" t="s">
        <v>360</v>
      </c>
    </row>
  </sheetData>
  <mergeCells count="22">
    <mergeCell ref="F3:F4"/>
    <mergeCell ref="A3:A4"/>
    <mergeCell ref="B3:B4"/>
    <mergeCell ref="C3:C4"/>
    <mergeCell ref="D3:D4"/>
    <mergeCell ref="E3:E4"/>
    <mergeCell ref="Y3:Y4"/>
    <mergeCell ref="G3:G4"/>
    <mergeCell ref="H3:H4"/>
    <mergeCell ref="I3:I4"/>
    <mergeCell ref="J3:J4"/>
    <mergeCell ref="K3:K4"/>
    <mergeCell ref="P3:P4"/>
    <mergeCell ref="L3:L4"/>
    <mergeCell ref="M3:M4"/>
    <mergeCell ref="N3:N4"/>
    <mergeCell ref="O3:O4"/>
    <mergeCell ref="Q3:Q4"/>
    <mergeCell ref="R3:R4"/>
    <mergeCell ref="S3:S4"/>
    <mergeCell ref="T3:T4"/>
    <mergeCell ref="V3:W3"/>
  </mergeCells>
  <printOptions horizontalCentered="1"/>
  <pageMargins left="0.25" right="0.25" top="0.75" bottom="0.75" header="0.3" footer="0.3"/>
  <pageSetup paperSize="5" scale="65" orientation="landscape" r:id="rId1"/>
  <headerFooter>
    <oddFooter>&amp;L&amp;F&amp;R&amp;D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A24" sqref="A24"/>
    </sheetView>
  </sheetViews>
  <sheetFormatPr defaultRowHeight="14.5" x14ac:dyDescent="0.35"/>
  <cols>
    <col min="1" max="1" width="39.453125" customWidth="1"/>
    <col min="2" max="2" width="12.453125" style="77" customWidth="1"/>
    <col min="3" max="3" width="12" style="77" customWidth="1"/>
    <col min="4" max="4" width="17.453125" style="77" customWidth="1"/>
    <col min="5" max="5" width="16.26953125" customWidth="1"/>
    <col min="6" max="7" width="8.81640625" hidden="1" customWidth="1"/>
    <col min="8" max="8" width="7.26953125" style="77" customWidth="1"/>
    <col min="9" max="9" width="8.81640625" style="88"/>
    <col min="10" max="10" width="9.453125" style="77" customWidth="1"/>
    <col min="11" max="11" width="10.7265625" style="77" customWidth="1"/>
    <col min="12" max="12" width="15.7265625" style="90" customWidth="1"/>
  </cols>
  <sheetData>
    <row r="1" spans="1:12" ht="18.5" x14ac:dyDescent="0.35">
      <c r="A1" s="74" t="s">
        <v>371</v>
      </c>
      <c r="B1" s="3"/>
      <c r="C1" s="3"/>
      <c r="D1" s="3"/>
      <c r="E1" s="4"/>
      <c r="F1" s="4"/>
      <c r="G1" s="3"/>
      <c r="H1" s="3"/>
      <c r="I1" s="86"/>
      <c r="J1" s="3"/>
      <c r="K1" s="3"/>
      <c r="L1" s="89"/>
    </row>
    <row r="2" spans="1:12" x14ac:dyDescent="0.35">
      <c r="A2" s="5"/>
      <c r="B2" s="3"/>
      <c r="C2" s="3"/>
      <c r="D2" s="3"/>
      <c r="E2" s="4"/>
      <c r="F2" s="4"/>
      <c r="G2" s="3"/>
      <c r="H2" s="3"/>
      <c r="I2" s="86"/>
      <c r="J2" s="3"/>
      <c r="K2" s="3"/>
      <c r="L2" s="89"/>
    </row>
    <row r="3" spans="1:12" x14ac:dyDescent="0.35">
      <c r="A3" s="224" t="s">
        <v>1</v>
      </c>
      <c r="B3" s="225" t="s">
        <v>10</v>
      </c>
      <c r="C3" s="225"/>
      <c r="D3" s="225"/>
      <c r="E3" s="225" t="s">
        <v>2</v>
      </c>
      <c r="F3" s="225"/>
      <c r="G3" s="225"/>
      <c r="H3" s="224" t="s">
        <v>47</v>
      </c>
      <c r="I3" s="225" t="s">
        <v>7</v>
      </c>
      <c r="J3" s="225"/>
      <c r="K3" s="225"/>
      <c r="L3" s="224" t="s">
        <v>134</v>
      </c>
    </row>
    <row r="4" spans="1:12" x14ac:dyDescent="0.35">
      <c r="A4" s="224"/>
      <c r="B4" s="85" t="s">
        <v>0</v>
      </c>
      <c r="C4" s="85" t="s">
        <v>11</v>
      </c>
      <c r="D4" s="85" t="s">
        <v>3</v>
      </c>
      <c r="E4" s="50" t="s">
        <v>4</v>
      </c>
      <c r="F4" s="81" t="s">
        <v>5</v>
      </c>
      <c r="G4" s="52" t="s">
        <v>6</v>
      </c>
      <c r="H4" s="224"/>
      <c r="I4" s="87" t="s">
        <v>8</v>
      </c>
      <c r="J4" s="85" t="s">
        <v>9</v>
      </c>
      <c r="K4" s="85" t="s">
        <v>13</v>
      </c>
      <c r="L4" s="224"/>
    </row>
    <row r="5" spans="1:12" ht="43.5" x14ac:dyDescent="0.35">
      <c r="A5" s="101" t="s">
        <v>373</v>
      </c>
      <c r="B5" s="98">
        <v>42629</v>
      </c>
      <c r="C5" s="11" t="s">
        <v>380</v>
      </c>
      <c r="D5" s="11" t="s">
        <v>376</v>
      </c>
      <c r="E5" s="11" t="s">
        <v>374</v>
      </c>
      <c r="F5" s="11"/>
      <c r="G5" s="11"/>
      <c r="H5" s="11" t="s">
        <v>48</v>
      </c>
      <c r="I5" s="15">
        <v>2</v>
      </c>
      <c r="J5" s="11">
        <v>2</v>
      </c>
      <c r="K5" s="11">
        <v>6</v>
      </c>
      <c r="L5" s="1"/>
    </row>
    <row r="6" spans="1:12" x14ac:dyDescent="0.35">
      <c r="A6" s="101" t="s">
        <v>241</v>
      </c>
      <c r="B6" s="11" t="s">
        <v>381</v>
      </c>
      <c r="C6" s="11"/>
      <c r="D6" s="11" t="s">
        <v>376</v>
      </c>
      <c r="E6" s="11" t="s">
        <v>279</v>
      </c>
      <c r="F6" s="11"/>
      <c r="G6" s="11"/>
      <c r="H6" s="11" t="s">
        <v>48</v>
      </c>
      <c r="I6" s="15">
        <v>5</v>
      </c>
      <c r="J6" s="11">
        <v>5</v>
      </c>
      <c r="K6" s="11">
        <v>15</v>
      </c>
      <c r="L6" s="1"/>
    </row>
    <row r="7" spans="1:12" x14ac:dyDescent="0.35">
      <c r="A7" s="101" t="s">
        <v>245</v>
      </c>
      <c r="B7" s="11" t="s">
        <v>383</v>
      </c>
      <c r="C7" s="11"/>
      <c r="D7" s="11"/>
      <c r="E7" s="11" t="s">
        <v>173</v>
      </c>
      <c r="F7" s="11"/>
      <c r="G7" s="11"/>
      <c r="H7" s="11" t="s">
        <v>48</v>
      </c>
      <c r="I7" s="15">
        <v>2</v>
      </c>
      <c r="J7" s="11">
        <v>2</v>
      </c>
      <c r="K7" s="11">
        <v>8</v>
      </c>
      <c r="L7" s="1"/>
    </row>
    <row r="8" spans="1:12" ht="29" x14ac:dyDescent="0.35">
      <c r="A8" s="101" t="s">
        <v>28</v>
      </c>
      <c r="B8" s="98">
        <v>42652</v>
      </c>
      <c r="C8" s="11" t="s">
        <v>375</v>
      </c>
      <c r="D8" s="11" t="s">
        <v>376</v>
      </c>
      <c r="E8" s="11" t="s">
        <v>331</v>
      </c>
      <c r="F8" s="11"/>
      <c r="G8" s="11"/>
      <c r="H8" s="11" t="s">
        <v>48</v>
      </c>
      <c r="I8" s="15">
        <v>12</v>
      </c>
      <c r="J8" s="11">
        <v>13</v>
      </c>
      <c r="K8" s="11">
        <v>39</v>
      </c>
      <c r="L8" s="1"/>
    </row>
    <row r="9" spans="1:12" ht="29" x14ac:dyDescent="0.35">
      <c r="A9" s="101" t="s">
        <v>33</v>
      </c>
      <c r="B9" s="11" t="s">
        <v>377</v>
      </c>
      <c r="C9" s="11" t="s">
        <v>29</v>
      </c>
      <c r="D9" s="11" t="s">
        <v>29</v>
      </c>
      <c r="E9" s="11" t="s">
        <v>244</v>
      </c>
      <c r="F9" s="11"/>
      <c r="G9" s="11"/>
      <c r="H9" s="11" t="s">
        <v>48</v>
      </c>
      <c r="I9" s="14" t="s">
        <v>378</v>
      </c>
      <c r="J9" s="11">
        <v>10</v>
      </c>
      <c r="K9" s="11">
        <v>55</v>
      </c>
      <c r="L9" s="1"/>
    </row>
    <row r="10" spans="1:12" ht="29" x14ac:dyDescent="0.35">
      <c r="A10" s="102" t="s">
        <v>127</v>
      </c>
      <c r="B10" s="98">
        <v>42707</v>
      </c>
      <c r="C10" s="11" t="s">
        <v>16</v>
      </c>
      <c r="D10" s="11"/>
      <c r="E10" s="11" t="s">
        <v>382</v>
      </c>
      <c r="F10" s="11"/>
      <c r="G10" s="11"/>
      <c r="H10" s="11" t="s">
        <v>48</v>
      </c>
      <c r="I10" s="15" t="s">
        <v>48</v>
      </c>
      <c r="J10" s="11" t="s">
        <v>48</v>
      </c>
      <c r="K10" s="11" t="s">
        <v>48</v>
      </c>
      <c r="L10" s="1"/>
    </row>
    <row r="11" spans="1:12" x14ac:dyDescent="0.35">
      <c r="A11" s="101" t="s">
        <v>154</v>
      </c>
      <c r="B11" s="98">
        <v>42718</v>
      </c>
      <c r="C11" s="11" t="s">
        <v>210</v>
      </c>
      <c r="D11" s="11" t="s">
        <v>384</v>
      </c>
      <c r="E11" s="11" t="s">
        <v>155</v>
      </c>
      <c r="F11" s="11"/>
      <c r="G11" s="11"/>
      <c r="H11" s="11" t="s">
        <v>48</v>
      </c>
      <c r="I11" s="15" t="s">
        <v>37</v>
      </c>
      <c r="J11" s="11" t="s">
        <v>37</v>
      </c>
      <c r="K11" s="11">
        <v>6</v>
      </c>
      <c r="L11" s="1"/>
    </row>
    <row r="12" spans="1:12" ht="43.5" x14ac:dyDescent="0.35">
      <c r="A12" s="101" t="s">
        <v>162</v>
      </c>
      <c r="B12" s="98">
        <v>42770</v>
      </c>
      <c r="C12" s="11" t="s">
        <v>16</v>
      </c>
      <c r="D12" s="11" t="s">
        <v>376</v>
      </c>
      <c r="E12" s="11" t="s">
        <v>50</v>
      </c>
      <c r="F12" s="11"/>
      <c r="G12" s="11"/>
      <c r="H12" s="99">
        <v>4000</v>
      </c>
      <c r="I12" s="15">
        <v>10</v>
      </c>
      <c r="J12" s="11">
        <v>10</v>
      </c>
      <c r="K12" s="11">
        <v>20</v>
      </c>
      <c r="L12" s="1" t="s">
        <v>388</v>
      </c>
    </row>
    <row r="13" spans="1:12" x14ac:dyDescent="0.35">
      <c r="A13" s="101" t="s">
        <v>150</v>
      </c>
      <c r="B13" s="98">
        <v>42767</v>
      </c>
      <c r="C13" s="11" t="s">
        <v>210</v>
      </c>
      <c r="D13" s="11" t="s">
        <v>376</v>
      </c>
      <c r="E13" s="11" t="s">
        <v>349</v>
      </c>
      <c r="F13" s="11"/>
      <c r="G13" s="11"/>
      <c r="H13" s="11" t="s">
        <v>384</v>
      </c>
      <c r="I13" s="15">
        <v>5</v>
      </c>
      <c r="J13" s="11">
        <v>3</v>
      </c>
      <c r="K13" s="11">
        <v>15</v>
      </c>
      <c r="L13" s="1"/>
    </row>
    <row r="14" spans="1:12" x14ac:dyDescent="0.35">
      <c r="A14" s="101" t="s">
        <v>385</v>
      </c>
      <c r="B14" s="98">
        <v>42783</v>
      </c>
      <c r="C14" s="11" t="s">
        <v>148</v>
      </c>
      <c r="D14" s="11" t="s">
        <v>376</v>
      </c>
      <c r="E14" s="11" t="s">
        <v>386</v>
      </c>
      <c r="F14" s="11"/>
      <c r="G14" s="11"/>
      <c r="H14" s="11" t="s">
        <v>384</v>
      </c>
      <c r="I14" s="100" t="s">
        <v>379</v>
      </c>
      <c r="J14" s="11">
        <v>2</v>
      </c>
      <c r="K14" s="11">
        <v>5</v>
      </c>
      <c r="L14" s="1"/>
    </row>
    <row r="15" spans="1:12" x14ac:dyDescent="0.35">
      <c r="A15" s="101" t="s">
        <v>176</v>
      </c>
      <c r="B15" s="11" t="s">
        <v>387</v>
      </c>
      <c r="C15" s="11"/>
      <c r="D15" s="11" t="s">
        <v>376</v>
      </c>
      <c r="E15" s="23" t="s">
        <v>279</v>
      </c>
      <c r="F15" s="11"/>
      <c r="G15" s="11"/>
      <c r="H15" s="11" t="s">
        <v>384</v>
      </c>
      <c r="I15" s="15">
        <v>8</v>
      </c>
      <c r="J15" s="11">
        <v>8</v>
      </c>
      <c r="K15" s="11">
        <v>28</v>
      </c>
      <c r="L15" s="1"/>
    </row>
    <row r="16" spans="1:12" x14ac:dyDescent="0.35">
      <c r="A16" s="101" t="s">
        <v>366</v>
      </c>
      <c r="B16" s="98">
        <v>42854</v>
      </c>
      <c r="C16" s="11" t="s">
        <v>16</v>
      </c>
      <c r="D16" s="11" t="s">
        <v>376</v>
      </c>
      <c r="E16" s="11" t="s">
        <v>365</v>
      </c>
      <c r="F16" s="11"/>
      <c r="G16" s="11"/>
      <c r="H16" s="11" t="s">
        <v>384</v>
      </c>
      <c r="I16" s="15"/>
      <c r="J16" s="11"/>
      <c r="K16" s="11"/>
      <c r="L16" s="1"/>
    </row>
    <row r="17" spans="1:12" x14ac:dyDescent="0.35">
      <c r="A17" s="101" t="s">
        <v>182</v>
      </c>
      <c r="B17" s="11" t="s">
        <v>306</v>
      </c>
      <c r="C17" s="11"/>
      <c r="D17" s="11"/>
      <c r="E17" s="11" t="s">
        <v>244</v>
      </c>
      <c r="F17" s="11"/>
      <c r="G17" s="11"/>
      <c r="H17" s="11" t="s">
        <v>384</v>
      </c>
      <c r="I17" s="100" t="s">
        <v>379</v>
      </c>
      <c r="J17" s="11"/>
      <c r="K17" s="11"/>
      <c r="L17" s="1"/>
    </row>
    <row r="18" spans="1:12" ht="15" thickBot="1" x14ac:dyDescent="0.4"/>
    <row r="19" spans="1:12" x14ac:dyDescent="0.35">
      <c r="A19" s="68" t="s">
        <v>297</v>
      </c>
      <c r="B19" s="69">
        <f>COUNTA(B5:B17)</f>
        <v>13</v>
      </c>
    </row>
    <row r="20" spans="1:12" x14ac:dyDescent="0.35">
      <c r="A20" s="70" t="s">
        <v>131</v>
      </c>
      <c r="B20" s="71"/>
    </row>
    <row r="21" spans="1:12" x14ac:dyDescent="0.35">
      <c r="A21" s="70" t="s">
        <v>298</v>
      </c>
      <c r="B21" s="72"/>
    </row>
    <row r="22" spans="1:12" ht="15" thickBot="1" x14ac:dyDescent="0.4">
      <c r="A22" s="73" t="s">
        <v>13</v>
      </c>
      <c r="B22" s="79">
        <f>SUM(K5:K17)</f>
        <v>197</v>
      </c>
    </row>
  </sheetData>
  <mergeCells count="6">
    <mergeCell ref="L3:L4"/>
    <mergeCell ref="A3:A4"/>
    <mergeCell ref="B3:D3"/>
    <mergeCell ref="E3:G3"/>
    <mergeCell ref="H3:H4"/>
    <mergeCell ref="I3:K3"/>
  </mergeCells>
  <printOptions headings="1" gridLines="1"/>
  <pageMargins left="0.25" right="0.25" top="0.75" bottom="0.75" header="0.3" footer="0.3"/>
  <pageSetup scale="87" orientation="landscape" r:id="rId1"/>
  <headerFooter>
    <oddHeader>&amp;R&amp;12April 13, 2017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zoomScaleNormal="100" workbookViewId="0">
      <selection activeCell="Q1" sqref="Q1:Q1048576"/>
    </sheetView>
  </sheetViews>
  <sheetFormatPr defaultRowHeight="14.5" x14ac:dyDescent="0.35"/>
  <cols>
    <col min="1" max="1" width="24.7265625" customWidth="1"/>
    <col min="2" max="3" width="10.26953125" customWidth="1"/>
    <col min="4" max="4" width="9.26953125" customWidth="1"/>
    <col min="7" max="7" width="8.54296875" customWidth="1"/>
    <col min="8" max="8" width="9.1796875" customWidth="1"/>
    <col min="9" max="9" width="8" customWidth="1"/>
    <col min="10" max="11" width="8.453125" customWidth="1"/>
    <col min="13" max="13" width="8.1796875" customWidth="1"/>
    <col min="16" max="16" width="10.1796875" customWidth="1"/>
    <col min="18" max="18" width="1.26953125" customWidth="1"/>
    <col min="19" max="19" width="6.26953125" customWidth="1"/>
    <col min="20" max="20" width="5.81640625" customWidth="1"/>
    <col min="21" max="21" width="1.26953125" customWidth="1"/>
    <col min="22" max="22" width="7.7265625" customWidth="1"/>
  </cols>
  <sheetData>
    <row r="1" spans="1:22" s="25" customFormat="1" ht="15.5" x14ac:dyDescent="0.35">
      <c r="A1" s="29" t="s">
        <v>394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V1" s="28"/>
    </row>
    <row r="2" spans="1:22" s="25" customFormat="1" ht="13" x14ac:dyDescent="0.3"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V2" s="28"/>
    </row>
    <row r="3" spans="1:22" s="25" customFormat="1" ht="14.5" customHeight="1" x14ac:dyDescent="0.3">
      <c r="A3" s="235" t="s">
        <v>74</v>
      </c>
      <c r="B3" s="235" t="s">
        <v>75</v>
      </c>
      <c r="C3" s="233" t="s">
        <v>14</v>
      </c>
      <c r="D3" s="233" t="s">
        <v>21</v>
      </c>
      <c r="E3" s="233" t="s">
        <v>372</v>
      </c>
      <c r="F3" s="233" t="s">
        <v>347</v>
      </c>
      <c r="G3" s="233" t="s">
        <v>346</v>
      </c>
      <c r="H3" s="230" t="s">
        <v>261</v>
      </c>
      <c r="I3" s="230" t="s">
        <v>245</v>
      </c>
      <c r="J3" s="230" t="s">
        <v>270</v>
      </c>
      <c r="K3" s="230" t="s">
        <v>335</v>
      </c>
      <c r="L3" s="230" t="s">
        <v>284</v>
      </c>
      <c r="M3" s="230" t="s">
        <v>336</v>
      </c>
      <c r="N3" s="230" t="s">
        <v>281</v>
      </c>
      <c r="O3" s="230" t="s">
        <v>389</v>
      </c>
      <c r="P3" s="230" t="s">
        <v>337</v>
      </c>
      <c r="Q3" s="230"/>
      <c r="S3" s="232" t="s">
        <v>128</v>
      </c>
      <c r="T3" s="232"/>
      <c r="V3" s="233" t="s">
        <v>267</v>
      </c>
    </row>
    <row r="4" spans="1:22" s="28" customFormat="1" ht="39.65" customHeight="1" x14ac:dyDescent="0.35">
      <c r="A4" s="235"/>
      <c r="B4" s="235"/>
      <c r="C4" s="234"/>
      <c r="D4" s="234"/>
      <c r="E4" s="234"/>
      <c r="F4" s="234"/>
      <c r="G4" s="234"/>
      <c r="H4" s="231"/>
      <c r="I4" s="231"/>
      <c r="J4" s="231"/>
      <c r="K4" s="231"/>
      <c r="L4" s="231"/>
      <c r="M4" s="231"/>
      <c r="N4" s="231"/>
      <c r="O4" s="231"/>
      <c r="P4" s="231"/>
      <c r="Q4" s="231"/>
      <c r="S4" s="32" t="s">
        <v>129</v>
      </c>
      <c r="T4" s="32" t="s">
        <v>130</v>
      </c>
      <c r="V4" s="234"/>
    </row>
    <row r="5" spans="1:22" x14ac:dyDescent="0.35">
      <c r="A5" s="83" t="s">
        <v>167</v>
      </c>
      <c r="B5" s="27" t="s">
        <v>51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S5" s="97"/>
      <c r="T5" s="97"/>
      <c r="V5" s="97"/>
    </row>
    <row r="6" spans="1:22" x14ac:dyDescent="0.35">
      <c r="A6" s="83" t="s">
        <v>52</v>
      </c>
      <c r="B6" s="27" t="s">
        <v>51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S6" s="97"/>
      <c r="T6" s="97"/>
      <c r="V6" s="97"/>
    </row>
    <row r="7" spans="1:22" x14ac:dyDescent="0.35">
      <c r="A7" s="83" t="s">
        <v>354</v>
      </c>
      <c r="B7" s="27" t="s">
        <v>51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S7" s="97"/>
      <c r="T7" s="97"/>
      <c r="V7" s="97"/>
    </row>
    <row r="8" spans="1:22" x14ac:dyDescent="0.35">
      <c r="A8" s="83" t="s">
        <v>53</v>
      </c>
      <c r="B8" s="27" t="s">
        <v>51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S8" s="97"/>
      <c r="T8" s="97"/>
      <c r="V8" s="97"/>
    </row>
    <row r="9" spans="1:22" x14ac:dyDescent="0.35">
      <c r="A9" s="83" t="s">
        <v>54</v>
      </c>
      <c r="B9" s="27" t="s">
        <v>51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S9" s="97"/>
      <c r="T9" s="97"/>
      <c r="V9" s="97"/>
    </row>
    <row r="10" spans="1:22" x14ac:dyDescent="0.35">
      <c r="A10" s="83" t="s">
        <v>55</v>
      </c>
      <c r="B10" s="27" t="s">
        <v>51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S10" s="97"/>
      <c r="T10" s="97"/>
      <c r="V10" s="97"/>
    </row>
    <row r="11" spans="1:22" x14ac:dyDescent="0.35">
      <c r="A11" s="83" t="s">
        <v>56</v>
      </c>
      <c r="B11" s="27" t="s">
        <v>51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S11" s="97"/>
      <c r="T11" s="97"/>
      <c r="V11" s="97"/>
    </row>
    <row r="12" spans="1:22" x14ac:dyDescent="0.35">
      <c r="A12" s="83" t="s">
        <v>57</v>
      </c>
      <c r="B12" s="27" t="s">
        <v>51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S12" s="97"/>
      <c r="T12" s="97"/>
      <c r="V12" s="97"/>
    </row>
    <row r="13" spans="1:22" x14ac:dyDescent="0.35">
      <c r="A13" s="83" t="s">
        <v>58</v>
      </c>
      <c r="B13" s="27" t="s">
        <v>51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S13" s="97"/>
      <c r="T13" s="97"/>
      <c r="V13" s="97"/>
    </row>
    <row r="14" spans="1:22" x14ac:dyDescent="0.35">
      <c r="A14" s="83" t="s">
        <v>59</v>
      </c>
      <c r="B14" s="27" t="s">
        <v>51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S14" s="97"/>
      <c r="T14" s="97"/>
      <c r="V14" s="97"/>
    </row>
    <row r="15" spans="1:22" x14ac:dyDescent="0.35">
      <c r="A15" s="83" t="s">
        <v>60</v>
      </c>
      <c r="B15" s="27" t="s">
        <v>61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S15" s="97"/>
      <c r="T15" s="97"/>
      <c r="V15" s="97"/>
    </row>
    <row r="16" spans="1:22" x14ac:dyDescent="0.35">
      <c r="A16" s="83" t="s">
        <v>62</v>
      </c>
      <c r="B16" s="27" t="s">
        <v>61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S16" s="97"/>
      <c r="T16" s="97"/>
      <c r="V16" s="97"/>
    </row>
    <row r="17" spans="1:22" x14ac:dyDescent="0.35">
      <c r="A17" s="83" t="s">
        <v>63</v>
      </c>
      <c r="B17" s="27" t="s">
        <v>51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S17" s="97"/>
      <c r="T17" s="97"/>
      <c r="V17" s="97"/>
    </row>
    <row r="18" spans="1:22" x14ac:dyDescent="0.35">
      <c r="A18" s="83" t="s">
        <v>226</v>
      </c>
      <c r="B18" s="27" t="s">
        <v>51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S18" s="97"/>
      <c r="T18" s="97"/>
      <c r="V18" s="97"/>
    </row>
    <row r="19" spans="1:22" x14ac:dyDescent="0.35">
      <c r="A19" s="83" t="s">
        <v>220</v>
      </c>
      <c r="B19" s="27" t="s">
        <v>51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S19" s="97"/>
      <c r="T19" s="97"/>
      <c r="V19" s="97"/>
    </row>
    <row r="20" spans="1:22" x14ac:dyDescent="0.35">
      <c r="A20" s="83" t="s">
        <v>188</v>
      </c>
      <c r="B20" s="27" t="s">
        <v>61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S20" s="97"/>
      <c r="T20" s="97"/>
      <c r="V20" s="97"/>
    </row>
    <row r="21" spans="1:22" x14ac:dyDescent="0.35">
      <c r="A21" s="83" t="s">
        <v>64</v>
      </c>
      <c r="B21" s="27" t="s">
        <v>51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S21" s="97"/>
      <c r="T21" s="97"/>
      <c r="V21" s="97"/>
    </row>
    <row r="22" spans="1:22" x14ac:dyDescent="0.35">
      <c r="A22" s="83" t="s">
        <v>338</v>
      </c>
      <c r="B22" s="27" t="s">
        <v>51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S22" s="97"/>
      <c r="T22" s="97"/>
      <c r="V22" s="97"/>
    </row>
    <row r="23" spans="1:22" x14ac:dyDescent="0.35">
      <c r="A23" s="83" t="s">
        <v>189</v>
      </c>
      <c r="B23" s="27" t="s">
        <v>51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S23" s="97"/>
      <c r="T23" s="97"/>
      <c r="V23" s="97"/>
    </row>
    <row r="24" spans="1:22" x14ac:dyDescent="0.35">
      <c r="A24" s="83" t="s">
        <v>190</v>
      </c>
      <c r="B24" s="27" t="s">
        <v>51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S24" s="97"/>
      <c r="T24" s="97"/>
      <c r="V24" s="97"/>
    </row>
    <row r="25" spans="1:22" x14ac:dyDescent="0.35">
      <c r="A25" s="83" t="s">
        <v>191</v>
      </c>
      <c r="B25" s="27" t="s">
        <v>51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S25" s="97"/>
      <c r="T25" s="97"/>
      <c r="V25" s="97"/>
    </row>
    <row r="26" spans="1:22" x14ac:dyDescent="0.35">
      <c r="A26" s="83" t="s">
        <v>192</v>
      </c>
      <c r="B26" s="27" t="s">
        <v>51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S26" s="97"/>
      <c r="T26" s="97"/>
      <c r="V26" s="97"/>
    </row>
    <row r="27" spans="1:22" x14ac:dyDescent="0.35">
      <c r="A27" s="83" t="s">
        <v>174</v>
      </c>
      <c r="B27" s="27" t="s">
        <v>51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S27" s="97"/>
      <c r="T27" s="97"/>
      <c r="V27" s="97"/>
    </row>
    <row r="28" spans="1:22" x14ac:dyDescent="0.35">
      <c r="A28" s="83" t="s">
        <v>66</v>
      </c>
      <c r="B28" s="27" t="s">
        <v>51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S28" s="97"/>
      <c r="T28" s="97"/>
      <c r="V28" s="97"/>
    </row>
    <row r="29" spans="1:22" x14ac:dyDescent="0.35">
      <c r="A29" s="83" t="s">
        <v>264</v>
      </c>
      <c r="B29" s="27" t="s">
        <v>61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S29" s="97"/>
      <c r="T29" s="97"/>
      <c r="V29" s="97"/>
    </row>
    <row r="30" spans="1:22" x14ac:dyDescent="0.35">
      <c r="A30" s="83" t="s">
        <v>67</v>
      </c>
      <c r="B30" s="27" t="s">
        <v>51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S30" s="97"/>
      <c r="T30" s="97"/>
      <c r="V30" s="97"/>
    </row>
    <row r="31" spans="1:22" x14ac:dyDescent="0.35">
      <c r="A31" s="83" t="s">
        <v>193</v>
      </c>
      <c r="B31" s="27" t="s">
        <v>51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S31" s="97"/>
      <c r="T31" s="97"/>
      <c r="V31" s="97"/>
    </row>
    <row r="32" spans="1:22" x14ac:dyDescent="0.35">
      <c r="A32" s="83" t="s">
        <v>68</v>
      </c>
      <c r="B32" s="27" t="s">
        <v>61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S32" s="97"/>
      <c r="T32" s="97"/>
      <c r="V32" s="97"/>
    </row>
    <row r="33" spans="1:22" x14ac:dyDescent="0.35">
      <c r="A33" s="83" t="s">
        <v>69</v>
      </c>
      <c r="B33" s="27" t="s">
        <v>61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S33" s="97"/>
      <c r="T33" s="97"/>
      <c r="V33" s="97"/>
    </row>
    <row r="34" spans="1:22" x14ac:dyDescent="0.35">
      <c r="A34" s="83" t="s">
        <v>70</v>
      </c>
      <c r="B34" s="27" t="s">
        <v>61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S34" s="97"/>
      <c r="T34" s="97"/>
      <c r="V34" s="97"/>
    </row>
    <row r="35" spans="1:22" x14ac:dyDescent="0.35">
      <c r="A35" s="83" t="s">
        <v>71</v>
      </c>
      <c r="B35" s="27" t="s">
        <v>51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S35" s="97"/>
      <c r="T35" s="97"/>
      <c r="V35" s="97"/>
    </row>
    <row r="36" spans="1:22" x14ac:dyDescent="0.35">
      <c r="A36" s="83" t="s">
        <v>72</v>
      </c>
      <c r="B36" s="27" t="s">
        <v>61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S36" s="97"/>
      <c r="T36" s="97"/>
      <c r="V36" s="97"/>
    </row>
    <row r="37" spans="1:22" x14ac:dyDescent="0.35">
      <c r="A37" s="83" t="s">
        <v>73</v>
      </c>
      <c r="B37" s="27" t="s">
        <v>51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S37" s="97"/>
      <c r="T37" s="97"/>
      <c r="V37" s="97"/>
    </row>
    <row r="38" spans="1:22" x14ac:dyDescent="0.35">
      <c r="A38" s="83" t="s">
        <v>76</v>
      </c>
      <c r="B38" s="27" t="s">
        <v>51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S38" s="97"/>
      <c r="T38" s="97"/>
      <c r="V38" s="97"/>
    </row>
    <row r="39" spans="1:22" x14ac:dyDescent="0.35">
      <c r="A39" s="83" t="s">
        <v>77</v>
      </c>
      <c r="B39" s="27" t="s">
        <v>51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S39" s="97"/>
      <c r="T39" s="97"/>
      <c r="V39" s="97"/>
    </row>
    <row r="40" spans="1:22" x14ac:dyDescent="0.35">
      <c r="A40" s="83" t="s">
        <v>78</v>
      </c>
      <c r="B40" s="27" t="s">
        <v>51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S40" s="97"/>
      <c r="T40" s="97"/>
      <c r="V40" s="97"/>
    </row>
    <row r="41" spans="1:22" x14ac:dyDescent="0.35">
      <c r="A41" s="83" t="s">
        <v>79</v>
      </c>
      <c r="B41" s="27" t="s">
        <v>61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S41" s="97"/>
      <c r="T41" s="97"/>
      <c r="V41" s="97"/>
    </row>
    <row r="42" spans="1:22" x14ac:dyDescent="0.35">
      <c r="A42" s="83" t="s">
        <v>80</v>
      </c>
      <c r="B42" s="27" t="s">
        <v>61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S42" s="97"/>
      <c r="T42" s="97"/>
      <c r="V42" s="97"/>
    </row>
    <row r="43" spans="1:22" x14ac:dyDescent="0.35">
      <c r="A43" s="83" t="s">
        <v>339</v>
      </c>
      <c r="B43" s="27" t="s">
        <v>51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S43" s="97"/>
      <c r="T43" s="97"/>
      <c r="V43" s="97"/>
    </row>
    <row r="44" spans="1:22" x14ac:dyDescent="0.35">
      <c r="A44" s="83" t="s">
        <v>81</v>
      </c>
      <c r="B44" s="27" t="s">
        <v>65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S44" s="97"/>
      <c r="T44" s="97"/>
      <c r="V44" s="97"/>
    </row>
    <row r="45" spans="1:22" x14ac:dyDescent="0.35">
      <c r="A45" s="83" t="s">
        <v>82</v>
      </c>
      <c r="B45" s="27" t="s">
        <v>51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S45" s="97"/>
      <c r="T45" s="97"/>
      <c r="V45" s="97"/>
    </row>
    <row r="46" spans="1:22" x14ac:dyDescent="0.35">
      <c r="A46" s="83" t="s">
        <v>83</v>
      </c>
      <c r="B46" s="27" t="s">
        <v>51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S46" s="97"/>
      <c r="T46" s="97"/>
      <c r="V46" s="97"/>
    </row>
    <row r="47" spans="1:22" x14ac:dyDescent="0.35">
      <c r="A47" s="83" t="s">
        <v>84</v>
      </c>
      <c r="B47" s="27" t="s">
        <v>51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S47" s="97"/>
      <c r="T47" s="97"/>
      <c r="V47" s="97"/>
    </row>
    <row r="48" spans="1:22" x14ac:dyDescent="0.35">
      <c r="A48" s="83" t="s">
        <v>85</v>
      </c>
      <c r="B48" s="27" t="s">
        <v>51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S48" s="97"/>
      <c r="T48" s="97"/>
      <c r="V48" s="97"/>
    </row>
    <row r="49" spans="1:22" x14ac:dyDescent="0.35">
      <c r="A49" s="83" t="s">
        <v>86</v>
      </c>
      <c r="B49" s="27" t="s">
        <v>51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S49" s="97"/>
      <c r="T49" s="97"/>
      <c r="V49" s="97"/>
    </row>
    <row r="50" spans="1:22" x14ac:dyDescent="0.35">
      <c r="A50" s="83" t="s">
        <v>87</v>
      </c>
      <c r="B50" s="27" t="s">
        <v>51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S50" s="97"/>
      <c r="T50" s="97"/>
      <c r="V50" s="97"/>
    </row>
    <row r="51" spans="1:22" x14ac:dyDescent="0.35">
      <c r="A51" s="83" t="s">
        <v>369</v>
      </c>
      <c r="B51" s="27" t="s">
        <v>51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S51" s="97"/>
      <c r="T51" s="97"/>
      <c r="V51" s="97"/>
    </row>
    <row r="52" spans="1:22" x14ac:dyDescent="0.35">
      <c r="A52" s="83" t="s">
        <v>89</v>
      </c>
      <c r="B52" s="27" t="s">
        <v>51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S52" s="97"/>
      <c r="T52" s="97"/>
      <c r="V52" s="97"/>
    </row>
    <row r="53" spans="1:22" x14ac:dyDescent="0.35">
      <c r="A53" s="83" t="s">
        <v>90</v>
      </c>
      <c r="B53" s="27" t="s">
        <v>51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S53" s="97"/>
      <c r="T53" s="97"/>
      <c r="V53" s="97"/>
    </row>
    <row r="54" spans="1:22" x14ac:dyDescent="0.35">
      <c r="A54" s="83" t="s">
        <v>175</v>
      </c>
      <c r="B54" s="27" t="s">
        <v>51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S54" s="97"/>
      <c r="T54" s="97"/>
      <c r="V54" s="97"/>
    </row>
    <row r="55" spans="1:22" x14ac:dyDescent="0.35">
      <c r="A55" s="83" t="s">
        <v>91</v>
      </c>
      <c r="B55" s="27" t="s">
        <v>51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S55" s="97"/>
      <c r="T55" s="97"/>
      <c r="V55" s="97"/>
    </row>
    <row r="56" spans="1:22" x14ac:dyDescent="0.35">
      <c r="A56" s="83" t="s">
        <v>92</v>
      </c>
      <c r="B56" s="27" t="s">
        <v>51</v>
      </c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S56" s="97"/>
      <c r="T56" s="97"/>
      <c r="V56" s="97"/>
    </row>
    <row r="57" spans="1:22" x14ac:dyDescent="0.35">
      <c r="A57" s="83" t="s">
        <v>93</v>
      </c>
      <c r="B57" s="27" t="s">
        <v>51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S57" s="97"/>
      <c r="T57" s="97"/>
      <c r="V57" s="97"/>
    </row>
    <row r="58" spans="1:22" x14ac:dyDescent="0.35">
      <c r="A58" s="83" t="s">
        <v>94</v>
      </c>
      <c r="B58" s="27" t="s">
        <v>51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S58" s="97"/>
      <c r="T58" s="97"/>
      <c r="V58" s="97"/>
    </row>
    <row r="59" spans="1:22" x14ac:dyDescent="0.35">
      <c r="A59" s="83" t="s">
        <v>95</v>
      </c>
      <c r="B59" s="27" t="s">
        <v>61</v>
      </c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S59" s="97"/>
      <c r="T59" s="97"/>
      <c r="V59" s="97"/>
    </row>
    <row r="60" spans="1:22" x14ac:dyDescent="0.35">
      <c r="A60" s="83" t="s">
        <v>340</v>
      </c>
      <c r="B60" s="27" t="s">
        <v>51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S60" s="97"/>
      <c r="T60" s="97"/>
      <c r="V60" s="97"/>
    </row>
    <row r="61" spans="1:22" x14ac:dyDescent="0.35">
      <c r="A61" s="83" t="s">
        <v>96</v>
      </c>
      <c r="B61" s="27" t="s">
        <v>51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S61" s="97"/>
      <c r="T61" s="97"/>
      <c r="V61" s="97"/>
    </row>
    <row r="62" spans="1:22" x14ac:dyDescent="0.35">
      <c r="A62" s="83" t="s">
        <v>97</v>
      </c>
      <c r="B62" s="27" t="s">
        <v>51</v>
      </c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S62" s="97"/>
      <c r="T62" s="97"/>
      <c r="V62" s="97"/>
    </row>
    <row r="63" spans="1:22" x14ac:dyDescent="0.35">
      <c r="A63" s="83" t="s">
        <v>98</v>
      </c>
      <c r="B63" s="27" t="s">
        <v>51</v>
      </c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S63" s="97"/>
      <c r="T63" s="97"/>
      <c r="V63" s="97"/>
    </row>
    <row r="64" spans="1:22" x14ac:dyDescent="0.35">
      <c r="A64" s="83" t="s">
        <v>99</v>
      </c>
      <c r="B64" s="27" t="s">
        <v>51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S64" s="97"/>
      <c r="T64" s="97"/>
      <c r="V64" s="97"/>
    </row>
    <row r="65" spans="1:22" x14ac:dyDescent="0.35">
      <c r="A65" s="83" t="s">
        <v>100</v>
      </c>
      <c r="B65" s="27" t="s">
        <v>61</v>
      </c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S65" s="97"/>
      <c r="T65" s="97"/>
      <c r="V65" s="97"/>
    </row>
    <row r="66" spans="1:22" x14ac:dyDescent="0.35">
      <c r="A66" s="83" t="s">
        <v>101</v>
      </c>
      <c r="B66" s="27" t="s">
        <v>51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S66" s="97"/>
      <c r="T66" s="97"/>
      <c r="V66" s="97"/>
    </row>
    <row r="67" spans="1:22" x14ac:dyDescent="0.35">
      <c r="A67" s="83" t="s">
        <v>102</v>
      </c>
      <c r="B67" s="27" t="s">
        <v>61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S67" s="97"/>
      <c r="T67" s="97"/>
      <c r="V67" s="97"/>
    </row>
    <row r="68" spans="1:22" x14ac:dyDescent="0.35">
      <c r="A68" s="83" t="s">
        <v>343</v>
      </c>
      <c r="B68" s="27" t="s">
        <v>344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S68" s="97"/>
      <c r="T68" s="97"/>
      <c r="V68" s="97"/>
    </row>
    <row r="69" spans="1:22" x14ac:dyDescent="0.35">
      <c r="A69" s="83" t="s">
        <v>103</v>
      </c>
      <c r="B69" s="27" t="s">
        <v>51</v>
      </c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S69" s="97"/>
      <c r="T69" s="97"/>
      <c r="V69" s="97"/>
    </row>
    <row r="70" spans="1:22" x14ac:dyDescent="0.35">
      <c r="A70" s="83" t="s">
        <v>104</v>
      </c>
      <c r="B70" s="27" t="s">
        <v>51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S70" s="97"/>
      <c r="T70" s="97"/>
      <c r="V70" s="97"/>
    </row>
    <row r="71" spans="1:22" x14ac:dyDescent="0.35">
      <c r="A71" s="83" t="s">
        <v>105</v>
      </c>
      <c r="B71" s="27" t="s">
        <v>51</v>
      </c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S71" s="97"/>
      <c r="T71" s="97"/>
      <c r="V71" s="97"/>
    </row>
    <row r="72" spans="1:22" x14ac:dyDescent="0.35">
      <c r="A72" s="83" t="s">
        <v>106</v>
      </c>
      <c r="B72" s="27" t="s">
        <v>51</v>
      </c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S72" s="97"/>
      <c r="T72" s="97"/>
      <c r="V72" s="97"/>
    </row>
    <row r="73" spans="1:22" x14ac:dyDescent="0.35">
      <c r="A73" s="83" t="s">
        <v>107</v>
      </c>
      <c r="B73" s="27" t="s">
        <v>61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S73" s="97"/>
      <c r="T73" s="97"/>
      <c r="V73" s="97"/>
    </row>
    <row r="74" spans="1:22" x14ac:dyDescent="0.35">
      <c r="A74" s="83" t="s">
        <v>108</v>
      </c>
      <c r="B74" s="27" t="s">
        <v>61</v>
      </c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S74" s="97"/>
      <c r="T74" s="97"/>
      <c r="V74" s="97"/>
    </row>
    <row r="75" spans="1:22" x14ac:dyDescent="0.35">
      <c r="A75" s="83" t="s">
        <v>109</v>
      </c>
      <c r="B75" s="27" t="s">
        <v>61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S75" s="97"/>
      <c r="T75" s="97"/>
      <c r="V75" s="97"/>
    </row>
    <row r="76" spans="1:22" x14ac:dyDescent="0.35">
      <c r="A76" s="83" t="s">
        <v>110</v>
      </c>
      <c r="B76" s="27" t="s">
        <v>51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S76" s="97"/>
      <c r="T76" s="97"/>
      <c r="V76" s="97"/>
    </row>
    <row r="77" spans="1:22" x14ac:dyDescent="0.35">
      <c r="A77" s="83" t="s">
        <v>111</v>
      </c>
      <c r="B77" s="27" t="s">
        <v>51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S77" s="97"/>
      <c r="T77" s="97"/>
      <c r="V77" s="97"/>
    </row>
    <row r="78" spans="1:22" x14ac:dyDescent="0.35">
      <c r="A78" s="83" t="s">
        <v>112</v>
      </c>
      <c r="B78" s="27" t="s">
        <v>61</v>
      </c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S78" s="97"/>
      <c r="T78" s="97"/>
      <c r="V78" s="97"/>
    </row>
    <row r="79" spans="1:22" x14ac:dyDescent="0.35">
      <c r="A79" s="83" t="s">
        <v>345</v>
      </c>
      <c r="B79" s="27" t="s">
        <v>51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S79" s="97"/>
      <c r="T79" s="97"/>
      <c r="V79" s="97"/>
    </row>
    <row r="80" spans="1:22" x14ac:dyDescent="0.35">
      <c r="A80" s="83" t="s">
        <v>113</v>
      </c>
      <c r="B80" s="27" t="s">
        <v>51</v>
      </c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S80" s="97"/>
      <c r="T80" s="97"/>
      <c r="V80" s="97"/>
    </row>
    <row r="81" spans="1:22" x14ac:dyDescent="0.35">
      <c r="A81" s="83" t="s">
        <v>114</v>
      </c>
      <c r="B81" s="27" t="s">
        <v>370</v>
      </c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S81" s="97"/>
      <c r="T81" s="97"/>
      <c r="V81" s="97"/>
    </row>
    <row r="82" spans="1:22" x14ac:dyDescent="0.35">
      <c r="A82" s="83" t="s">
        <v>269</v>
      </c>
      <c r="B82" s="27" t="s">
        <v>51</v>
      </c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S82" s="97"/>
      <c r="T82" s="97"/>
      <c r="V82" s="97"/>
    </row>
    <row r="83" spans="1:22" x14ac:dyDescent="0.35">
      <c r="A83" s="83" t="s">
        <v>116</v>
      </c>
      <c r="B83" s="27" t="s">
        <v>51</v>
      </c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S83" s="97"/>
      <c r="T83" s="97"/>
      <c r="V83" s="97"/>
    </row>
    <row r="84" spans="1:22" x14ac:dyDescent="0.35">
      <c r="A84" s="83" t="s">
        <v>117</v>
      </c>
      <c r="B84" s="27" t="s">
        <v>51</v>
      </c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S84" s="97"/>
      <c r="T84" s="97"/>
      <c r="V84" s="97"/>
    </row>
    <row r="85" spans="1:22" x14ac:dyDescent="0.35">
      <c r="A85" s="83" t="s">
        <v>355</v>
      </c>
      <c r="B85" s="27" t="s">
        <v>51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S85" s="97"/>
      <c r="T85" s="97"/>
      <c r="V85" s="97"/>
    </row>
    <row r="86" spans="1:22" x14ac:dyDescent="0.35">
      <c r="A86" s="83" t="s">
        <v>118</v>
      </c>
      <c r="B86" s="27" t="s">
        <v>51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S86" s="97"/>
      <c r="T86" s="97"/>
      <c r="V86" s="97"/>
    </row>
    <row r="87" spans="1:22" x14ac:dyDescent="0.35">
      <c r="A87" s="83" t="s">
        <v>119</v>
      </c>
      <c r="B87" s="27" t="s">
        <v>51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S87" s="97"/>
      <c r="T87" s="97"/>
      <c r="V87" s="97"/>
    </row>
    <row r="88" spans="1:22" x14ac:dyDescent="0.35">
      <c r="A88" s="83" t="s">
        <v>121</v>
      </c>
      <c r="B88" s="27" t="s">
        <v>51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S88" s="97"/>
      <c r="T88" s="97"/>
      <c r="V88" s="97"/>
    </row>
    <row r="89" spans="1:22" x14ac:dyDescent="0.35">
      <c r="A89" s="83" t="s">
        <v>126</v>
      </c>
      <c r="B89" s="27" t="s">
        <v>51</v>
      </c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S89" s="97"/>
      <c r="T89" s="97"/>
      <c r="V89" s="97"/>
    </row>
    <row r="90" spans="1:22" x14ac:dyDescent="0.35">
      <c r="A90" s="83" t="s">
        <v>122</v>
      </c>
      <c r="B90" s="27" t="s">
        <v>51</v>
      </c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S90" s="97"/>
      <c r="T90" s="97"/>
      <c r="V90" s="97"/>
    </row>
    <row r="91" spans="1:22" x14ac:dyDescent="0.35">
      <c r="A91" s="83" t="s">
        <v>123</v>
      </c>
      <c r="B91" s="27" t="s">
        <v>61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S91" s="97"/>
      <c r="T91" s="97"/>
      <c r="V91" s="97"/>
    </row>
    <row r="92" spans="1:22" x14ac:dyDescent="0.35">
      <c r="A92" s="83" t="s">
        <v>124</v>
      </c>
      <c r="B92" s="27" t="s">
        <v>51</v>
      </c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S92" s="97"/>
      <c r="T92" s="97"/>
      <c r="V92" s="97"/>
    </row>
    <row r="93" spans="1:22" x14ac:dyDescent="0.35">
      <c r="A93" s="83" t="s">
        <v>125</v>
      </c>
      <c r="B93" s="27" t="s">
        <v>51</v>
      </c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S93" s="97"/>
      <c r="T93" s="97"/>
      <c r="V93" s="97"/>
    </row>
    <row r="94" spans="1:22" x14ac:dyDescent="0.35">
      <c r="A94" s="84"/>
      <c r="B94" s="25"/>
    </row>
    <row r="95" spans="1:22" x14ac:dyDescent="0.35">
      <c r="A95" s="26" t="s">
        <v>13</v>
      </c>
      <c r="B95" s="2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S95" s="97"/>
      <c r="T95" s="97"/>
    </row>
    <row r="96" spans="1:22" ht="26.5" x14ac:dyDescent="0.35">
      <c r="A96" s="26" t="s">
        <v>139</v>
      </c>
      <c r="B96" s="2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S96" s="97"/>
      <c r="T96" s="97"/>
    </row>
    <row r="97" spans="1:20" x14ac:dyDescent="0.35">
      <c r="A97" s="26" t="s">
        <v>131</v>
      </c>
      <c r="B97" s="2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S97" s="97"/>
      <c r="T97" s="97"/>
    </row>
  </sheetData>
  <mergeCells count="19">
    <mergeCell ref="F3:F4"/>
    <mergeCell ref="A3:A4"/>
    <mergeCell ref="B3:B4"/>
    <mergeCell ref="C3:C4"/>
    <mergeCell ref="D3:D4"/>
    <mergeCell ref="E3:E4"/>
    <mergeCell ref="N3:N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S3:T3"/>
    <mergeCell ref="V3:V4"/>
  </mergeCells>
  <printOptions headings="1" gridLines="1"/>
  <pageMargins left="0.7" right="0.7" top="0.75" bottom="0.75" header="0.3" footer="0.3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zoomScaleNormal="100" workbookViewId="0">
      <pane xSplit="1" ySplit="4" topLeftCell="B5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ColWidth="8.81640625" defaultRowHeight="14.5" x14ac:dyDescent="0.35"/>
  <cols>
    <col min="1" max="1" width="37.26953125" style="5" customWidth="1"/>
    <col min="2" max="2" width="10.54296875" style="3" bestFit="1" customWidth="1"/>
    <col min="3" max="3" width="11.54296875" style="3" customWidth="1"/>
    <col min="4" max="4" width="17.81640625" style="3" bestFit="1" customWidth="1"/>
    <col min="5" max="5" width="16.26953125" style="4" customWidth="1"/>
    <col min="6" max="6" width="28.7265625" style="4" hidden="1" customWidth="1"/>
    <col min="7" max="7" width="13.1796875" style="3" hidden="1" customWidth="1"/>
    <col min="8" max="8" width="7.81640625" style="3" customWidth="1"/>
    <col min="9" max="9" width="9.81640625" style="3" bestFit="1" customWidth="1"/>
    <col min="10" max="10" width="8.81640625" style="3"/>
    <col min="11" max="11" width="10.453125" style="3" bestFit="1" customWidth="1"/>
    <col min="12" max="12" width="18.1796875" style="3" bestFit="1" customWidth="1"/>
    <col min="13" max="16384" width="8.81640625" style="4"/>
  </cols>
  <sheetData>
    <row r="1" spans="1:12" ht="18.5" x14ac:dyDescent="0.35">
      <c r="A1" s="74" t="s">
        <v>302</v>
      </c>
    </row>
    <row r="3" spans="1:12" s="6" customFormat="1" ht="14.5" customHeight="1" x14ac:dyDescent="0.35">
      <c r="A3" s="224" t="s">
        <v>1</v>
      </c>
      <c r="B3" s="225" t="s">
        <v>10</v>
      </c>
      <c r="C3" s="225"/>
      <c r="D3" s="225"/>
      <c r="E3" s="225" t="s">
        <v>2</v>
      </c>
      <c r="F3" s="225"/>
      <c r="G3" s="225"/>
      <c r="H3" s="224" t="s">
        <v>47</v>
      </c>
      <c r="I3" s="225" t="s">
        <v>7</v>
      </c>
      <c r="J3" s="225"/>
      <c r="K3" s="225"/>
      <c r="L3" s="224" t="s">
        <v>134</v>
      </c>
    </row>
    <row r="4" spans="1:12" s="8" customFormat="1" x14ac:dyDescent="0.35">
      <c r="A4" s="224"/>
      <c r="B4" s="91" t="s">
        <v>0</v>
      </c>
      <c r="C4" s="91" t="s">
        <v>11</v>
      </c>
      <c r="D4" s="91" t="s">
        <v>3</v>
      </c>
      <c r="E4" s="91" t="s">
        <v>4</v>
      </c>
      <c r="F4" s="91" t="s">
        <v>5</v>
      </c>
      <c r="G4" s="91" t="s">
        <v>6</v>
      </c>
      <c r="H4" s="224"/>
      <c r="I4" s="91" t="s">
        <v>8</v>
      </c>
      <c r="J4" s="91" t="s">
        <v>9</v>
      </c>
      <c r="K4" s="91" t="s">
        <v>13</v>
      </c>
      <c r="L4" s="224"/>
    </row>
    <row r="5" spans="1:12" x14ac:dyDescent="0.35">
      <c r="A5" s="9" t="s">
        <v>14</v>
      </c>
      <c r="B5" s="76">
        <v>42236</v>
      </c>
      <c r="C5" s="10" t="s">
        <v>12</v>
      </c>
      <c r="D5" s="11" t="s">
        <v>15</v>
      </c>
      <c r="E5" s="11"/>
      <c r="F5" s="104" t="s">
        <v>238</v>
      </c>
      <c r="G5" s="11" t="s">
        <v>237</v>
      </c>
      <c r="H5" s="23" t="s">
        <v>48</v>
      </c>
      <c r="I5" s="45">
        <v>10</v>
      </c>
      <c r="J5" s="11">
        <v>10</v>
      </c>
      <c r="K5" s="36">
        <f>'2015-16 Tracking '!C95</f>
        <v>24</v>
      </c>
      <c r="L5" s="11"/>
    </row>
    <row r="6" spans="1:12" hidden="1" x14ac:dyDescent="0.35">
      <c r="A6" s="9"/>
      <c r="B6" s="11"/>
      <c r="C6" s="11"/>
      <c r="D6" s="11"/>
      <c r="E6" s="11"/>
      <c r="F6" s="104"/>
      <c r="G6" s="11"/>
      <c r="H6" s="11"/>
      <c r="I6" s="45"/>
      <c r="J6" s="11"/>
      <c r="K6" s="36"/>
      <c r="L6" s="11"/>
    </row>
    <row r="7" spans="1:12" x14ac:dyDescent="0.35">
      <c r="A7" s="9" t="s">
        <v>21</v>
      </c>
      <c r="B7" s="76">
        <v>42227</v>
      </c>
      <c r="C7" s="1" t="s">
        <v>148</v>
      </c>
      <c r="D7" s="11" t="s">
        <v>301</v>
      </c>
      <c r="E7" s="11" t="s">
        <v>22</v>
      </c>
      <c r="F7" s="104" t="s">
        <v>23</v>
      </c>
      <c r="G7" s="11" t="s">
        <v>24</v>
      </c>
      <c r="H7" s="23" t="s">
        <v>48</v>
      </c>
      <c r="I7" s="45">
        <v>10</v>
      </c>
      <c r="J7" s="11">
        <v>10</v>
      </c>
      <c r="K7" s="36">
        <f>'2015-16 Tracking '!D95</f>
        <v>27.5</v>
      </c>
      <c r="L7" s="11"/>
    </row>
    <row r="8" spans="1:12" hidden="1" x14ac:dyDescent="0.35">
      <c r="A8" s="9"/>
      <c r="B8" s="42"/>
      <c r="C8" s="1"/>
      <c r="D8" s="11"/>
      <c r="E8" s="11"/>
      <c r="F8" s="104"/>
      <c r="G8" s="11"/>
      <c r="H8" s="23"/>
      <c r="I8" s="45"/>
      <c r="J8" s="11"/>
      <c r="K8" s="36"/>
      <c r="L8" s="11"/>
    </row>
    <row r="9" spans="1:12" x14ac:dyDescent="0.35">
      <c r="A9" s="9" t="s">
        <v>332</v>
      </c>
      <c r="B9" s="76">
        <v>42224</v>
      </c>
      <c r="C9" s="1" t="s">
        <v>16</v>
      </c>
      <c r="D9" s="11" t="s">
        <v>333</v>
      </c>
      <c r="E9" s="11" t="s">
        <v>244</v>
      </c>
      <c r="F9" s="104"/>
      <c r="G9" s="11"/>
      <c r="H9" s="23"/>
      <c r="I9" s="14" t="s">
        <v>334</v>
      </c>
      <c r="J9" s="11">
        <v>5</v>
      </c>
      <c r="K9" s="36">
        <f>'2015-16 Tracking '!E95</f>
        <v>27</v>
      </c>
      <c r="L9" s="11"/>
    </row>
    <row r="10" spans="1:12" ht="29" x14ac:dyDescent="0.35">
      <c r="A10" s="9" t="s">
        <v>241</v>
      </c>
      <c r="B10" s="42" t="s">
        <v>303</v>
      </c>
      <c r="C10" s="10" t="s">
        <v>254</v>
      </c>
      <c r="D10" s="11" t="s">
        <v>255</v>
      </c>
      <c r="E10" s="1" t="s">
        <v>256</v>
      </c>
      <c r="F10" s="104" t="s">
        <v>246</v>
      </c>
      <c r="G10" s="11"/>
      <c r="H10" s="23" t="s">
        <v>48</v>
      </c>
      <c r="I10" s="45" t="s">
        <v>251</v>
      </c>
      <c r="J10" s="11">
        <v>8</v>
      </c>
      <c r="K10" s="36">
        <f>'2015-16 Tracking '!F95</f>
        <v>26</v>
      </c>
      <c r="L10" s="11"/>
    </row>
    <row r="11" spans="1:12" hidden="1" x14ac:dyDescent="0.35">
      <c r="A11" s="9"/>
      <c r="B11" s="42"/>
      <c r="C11" s="10"/>
      <c r="D11" s="11"/>
      <c r="E11" s="11"/>
      <c r="F11" s="104"/>
      <c r="G11" s="11"/>
      <c r="H11" s="23"/>
      <c r="I11" s="45"/>
      <c r="J11" s="11"/>
      <c r="K11" s="36"/>
      <c r="L11" s="11"/>
    </row>
    <row r="12" spans="1:12" ht="29" x14ac:dyDescent="0.35">
      <c r="A12" s="9" t="s">
        <v>245</v>
      </c>
      <c r="B12" s="57" t="s">
        <v>46</v>
      </c>
      <c r="C12" s="10" t="s">
        <v>247</v>
      </c>
      <c r="D12" s="11" t="s">
        <v>248</v>
      </c>
      <c r="E12" s="1" t="s">
        <v>252</v>
      </c>
      <c r="F12" s="104" t="s">
        <v>250</v>
      </c>
      <c r="G12" s="11"/>
      <c r="H12" s="23" t="s">
        <v>48</v>
      </c>
      <c r="I12" s="45" t="s">
        <v>37</v>
      </c>
      <c r="J12" s="11"/>
      <c r="K12" s="36"/>
      <c r="L12" s="49" t="s">
        <v>262</v>
      </c>
    </row>
    <row r="13" spans="1:12" hidden="1" x14ac:dyDescent="0.35">
      <c r="A13" s="9"/>
      <c r="B13" s="42"/>
      <c r="C13" s="10"/>
      <c r="D13" s="11"/>
      <c r="E13" s="11"/>
      <c r="F13" s="104"/>
      <c r="G13" s="11"/>
      <c r="H13" s="23"/>
      <c r="I13" s="45"/>
      <c r="J13" s="11"/>
      <c r="K13" s="36"/>
      <c r="L13" s="11"/>
    </row>
    <row r="14" spans="1:12" ht="29" x14ac:dyDescent="0.35">
      <c r="A14" s="9" t="s">
        <v>28</v>
      </c>
      <c r="B14" s="42" t="s">
        <v>330</v>
      </c>
      <c r="C14" s="1" t="s">
        <v>16</v>
      </c>
      <c r="D14" s="11" t="s">
        <v>46</v>
      </c>
      <c r="E14" s="11" t="s">
        <v>331</v>
      </c>
      <c r="F14" s="104"/>
      <c r="G14" s="11"/>
      <c r="H14" s="23" t="s">
        <v>48</v>
      </c>
      <c r="I14" s="45" t="s">
        <v>233</v>
      </c>
      <c r="J14" s="11">
        <v>15</v>
      </c>
      <c r="K14" s="36">
        <f>'2015-16 Tracking '!H95</f>
        <v>52.5</v>
      </c>
      <c r="L14" s="11"/>
    </row>
    <row r="15" spans="1:12" hidden="1" x14ac:dyDescent="0.35">
      <c r="A15" s="9"/>
      <c r="B15" s="42"/>
      <c r="C15" s="1"/>
      <c r="D15" s="11"/>
      <c r="E15" s="11"/>
      <c r="F15" s="104"/>
      <c r="G15" s="11"/>
      <c r="H15" s="23"/>
      <c r="I15" s="45"/>
      <c r="J15" s="11"/>
      <c r="K15" s="36"/>
      <c r="L15" s="11"/>
    </row>
    <row r="16" spans="1:12" ht="29" x14ac:dyDescent="0.35">
      <c r="A16" s="9" t="s">
        <v>33</v>
      </c>
      <c r="B16" s="43" t="s">
        <v>172</v>
      </c>
      <c r="C16" s="1" t="s">
        <v>29</v>
      </c>
      <c r="D16" s="11" t="s">
        <v>29</v>
      </c>
      <c r="E16" s="1" t="s">
        <v>244</v>
      </c>
      <c r="F16" s="104" t="s">
        <v>249</v>
      </c>
      <c r="G16" s="11" t="s">
        <v>32</v>
      </c>
      <c r="H16" s="23" t="s">
        <v>48</v>
      </c>
      <c r="I16" s="45" t="s">
        <v>45</v>
      </c>
      <c r="J16" s="11">
        <v>14</v>
      </c>
      <c r="K16" s="36">
        <f>'2015-16 Tracking '!G95</f>
        <v>70</v>
      </c>
      <c r="L16" s="11"/>
    </row>
    <row r="17" spans="1:13" hidden="1" x14ac:dyDescent="0.35">
      <c r="A17" s="9"/>
      <c r="B17" s="43"/>
      <c r="C17" s="1"/>
      <c r="D17" s="11"/>
      <c r="E17" s="11"/>
      <c r="F17" s="104"/>
      <c r="G17" s="11"/>
      <c r="H17" s="23"/>
      <c r="I17" s="45"/>
      <c r="J17" s="11"/>
      <c r="K17" s="36"/>
      <c r="L17" s="11"/>
    </row>
    <row r="18" spans="1:13" ht="43.5" x14ac:dyDescent="0.35">
      <c r="A18" s="16" t="s">
        <v>127</v>
      </c>
      <c r="B18" s="44" t="s">
        <v>231</v>
      </c>
      <c r="C18" s="17" t="s">
        <v>35</v>
      </c>
      <c r="D18" s="18"/>
      <c r="E18" s="18" t="s">
        <v>36</v>
      </c>
      <c r="F18" s="105"/>
      <c r="G18" s="18"/>
      <c r="H18" s="18"/>
      <c r="I18" s="46" t="s">
        <v>37</v>
      </c>
      <c r="J18" s="18"/>
      <c r="K18" s="106">
        <f>'2015-16 Tracking '!U95</f>
        <v>65</v>
      </c>
      <c r="L18" s="17" t="s">
        <v>232</v>
      </c>
      <c r="M18" s="4" t="s">
        <v>317</v>
      </c>
    </row>
    <row r="19" spans="1:13" hidden="1" x14ac:dyDescent="0.35">
      <c r="A19" s="9"/>
      <c r="B19" s="43"/>
      <c r="C19" s="1"/>
      <c r="D19" s="11"/>
      <c r="E19" s="11"/>
      <c r="F19" s="104"/>
      <c r="G19" s="11"/>
      <c r="H19" s="23"/>
      <c r="I19" s="45"/>
      <c r="J19" s="11"/>
      <c r="K19" s="36"/>
      <c r="L19" s="11"/>
    </row>
    <row r="20" spans="1:13" ht="29" x14ac:dyDescent="0.35">
      <c r="A20" s="9" t="s">
        <v>154</v>
      </c>
      <c r="B20" s="42" t="s">
        <v>304</v>
      </c>
      <c r="C20" s="1" t="s">
        <v>170</v>
      </c>
      <c r="D20" s="1" t="s">
        <v>171</v>
      </c>
      <c r="E20" s="1" t="s">
        <v>155</v>
      </c>
      <c r="F20" s="104"/>
      <c r="G20" s="11"/>
      <c r="H20" s="23" t="s">
        <v>48</v>
      </c>
      <c r="I20" s="47" t="s">
        <v>37</v>
      </c>
      <c r="J20" s="11"/>
      <c r="K20" s="36" t="s">
        <v>48</v>
      </c>
      <c r="L20" s="11"/>
    </row>
    <row r="21" spans="1:13" x14ac:dyDescent="0.35">
      <c r="A21" s="9" t="s">
        <v>162</v>
      </c>
      <c r="B21" s="42" t="s">
        <v>356</v>
      </c>
      <c r="C21" s="1" t="s">
        <v>16</v>
      </c>
      <c r="D21" s="11" t="s">
        <v>357</v>
      </c>
      <c r="E21" s="11" t="s">
        <v>50</v>
      </c>
      <c r="F21" s="104"/>
      <c r="G21" s="11"/>
      <c r="H21" s="59">
        <v>3000</v>
      </c>
      <c r="I21" s="37" t="s">
        <v>276</v>
      </c>
      <c r="J21" s="11">
        <v>46</v>
      </c>
      <c r="K21" s="36">
        <f>'2015-16 Tracking '!K95</f>
        <v>82.5</v>
      </c>
      <c r="L21" s="11"/>
    </row>
    <row r="22" spans="1:13" hidden="1" x14ac:dyDescent="0.35">
      <c r="A22" s="9"/>
      <c r="B22" s="42"/>
      <c r="C22" s="1"/>
      <c r="D22" s="11"/>
      <c r="E22" s="11"/>
      <c r="F22" s="104"/>
      <c r="G22" s="11"/>
      <c r="H22" s="24"/>
      <c r="I22" s="37"/>
      <c r="J22" s="11"/>
      <c r="K22" s="36"/>
      <c r="L22" s="11"/>
    </row>
    <row r="23" spans="1:13" x14ac:dyDescent="0.35">
      <c r="A23" s="9" t="s">
        <v>150</v>
      </c>
      <c r="B23" s="42" t="s">
        <v>348</v>
      </c>
      <c r="C23" s="1" t="s">
        <v>165</v>
      </c>
      <c r="D23" s="11" t="s">
        <v>265</v>
      </c>
      <c r="E23" s="11" t="s">
        <v>349</v>
      </c>
      <c r="F23" s="104"/>
      <c r="G23" s="11"/>
      <c r="H23" s="23" t="s">
        <v>48</v>
      </c>
      <c r="I23" s="37">
        <v>10</v>
      </c>
      <c r="J23" s="11">
        <v>14</v>
      </c>
      <c r="K23" s="36">
        <f>'2015-16 Tracking '!L95</f>
        <v>45</v>
      </c>
      <c r="L23" s="11" t="s">
        <v>212</v>
      </c>
    </row>
    <row r="24" spans="1:13" hidden="1" x14ac:dyDescent="0.35">
      <c r="A24" s="9"/>
      <c r="B24" s="42"/>
      <c r="C24" s="1"/>
      <c r="D24" s="11"/>
      <c r="E24" s="11"/>
      <c r="F24" s="104"/>
      <c r="G24" s="11"/>
      <c r="H24" s="23"/>
      <c r="I24" s="37"/>
      <c r="J24" s="11"/>
      <c r="K24" s="36"/>
      <c r="L24" s="11"/>
    </row>
    <row r="25" spans="1:13" ht="29" x14ac:dyDescent="0.35">
      <c r="A25" s="9" t="s">
        <v>176</v>
      </c>
      <c r="B25" s="42" t="s">
        <v>361</v>
      </c>
      <c r="C25" s="1" t="s">
        <v>138</v>
      </c>
      <c r="D25" s="11" t="s">
        <v>362</v>
      </c>
      <c r="E25" s="1" t="s">
        <v>296</v>
      </c>
      <c r="F25" s="104"/>
      <c r="G25" s="11"/>
      <c r="H25" s="24" t="s">
        <v>48</v>
      </c>
      <c r="I25" s="45" t="s">
        <v>251</v>
      </c>
      <c r="J25" s="11">
        <v>6</v>
      </c>
      <c r="K25" s="36">
        <f>6*4</f>
        <v>24</v>
      </c>
      <c r="L25" s="11"/>
    </row>
    <row r="26" spans="1:13" hidden="1" x14ac:dyDescent="0.35">
      <c r="A26" s="9"/>
      <c r="B26" s="42"/>
      <c r="C26" s="1"/>
      <c r="D26" s="11"/>
      <c r="E26" s="11"/>
      <c r="F26" s="104"/>
      <c r="G26" s="11"/>
      <c r="H26" s="24"/>
      <c r="I26" s="37"/>
      <c r="J26" s="11"/>
      <c r="K26" s="36"/>
      <c r="L26" s="11"/>
    </row>
    <row r="27" spans="1:13" x14ac:dyDescent="0.35">
      <c r="A27" s="9" t="s">
        <v>366</v>
      </c>
      <c r="B27" s="42" t="s">
        <v>363</v>
      </c>
      <c r="C27" s="1" t="s">
        <v>364</v>
      </c>
      <c r="D27" s="1" t="s">
        <v>367</v>
      </c>
      <c r="E27" s="1" t="s">
        <v>365</v>
      </c>
      <c r="F27" s="104"/>
      <c r="G27" s="11"/>
      <c r="H27" s="24" t="s">
        <v>48</v>
      </c>
      <c r="I27" s="37" t="s">
        <v>368</v>
      </c>
      <c r="J27" s="11">
        <v>9</v>
      </c>
      <c r="K27" s="36">
        <f>'2015-16 Tracking '!N95</f>
        <v>27</v>
      </c>
      <c r="L27" s="11"/>
    </row>
    <row r="28" spans="1:13" hidden="1" x14ac:dyDescent="0.35">
      <c r="A28" s="9"/>
      <c r="B28" s="42"/>
      <c r="C28" s="1"/>
      <c r="D28" s="1"/>
      <c r="E28" s="1"/>
      <c r="F28" s="104"/>
      <c r="G28" s="11"/>
      <c r="H28" s="11"/>
      <c r="I28" s="37"/>
      <c r="J28" s="11"/>
      <c r="K28" s="36"/>
      <c r="L28" s="11"/>
    </row>
    <row r="29" spans="1:13" hidden="1" x14ac:dyDescent="0.35">
      <c r="A29" s="9" t="s">
        <v>281</v>
      </c>
      <c r="B29" s="42" t="s">
        <v>305</v>
      </c>
      <c r="C29" s="1" t="s">
        <v>138</v>
      </c>
      <c r="D29" s="1" t="s">
        <v>288</v>
      </c>
      <c r="E29" s="1" t="s">
        <v>50</v>
      </c>
      <c r="F29" s="104"/>
      <c r="G29" s="11"/>
      <c r="H29" s="24" t="s">
        <v>48</v>
      </c>
      <c r="I29" s="37">
        <v>6</v>
      </c>
      <c r="J29" s="11"/>
      <c r="K29" s="36"/>
      <c r="L29" s="11"/>
    </row>
    <row r="30" spans="1:13" hidden="1" x14ac:dyDescent="0.35">
      <c r="A30" s="9"/>
      <c r="B30" s="42"/>
      <c r="C30" s="1"/>
      <c r="D30" s="1"/>
      <c r="E30" s="1"/>
      <c r="F30" s="104"/>
      <c r="G30" s="11"/>
      <c r="H30" s="11"/>
      <c r="I30" s="37"/>
      <c r="J30" s="11"/>
      <c r="K30" s="36"/>
      <c r="L30" s="11"/>
    </row>
    <row r="31" spans="1:13" hidden="1" x14ac:dyDescent="0.35">
      <c r="A31" s="9"/>
      <c r="B31" s="42"/>
      <c r="C31" s="1"/>
      <c r="D31" s="11"/>
      <c r="E31" s="11"/>
      <c r="F31" s="104"/>
      <c r="G31" s="11"/>
      <c r="H31" s="23"/>
      <c r="I31" s="37"/>
      <c r="J31" s="11"/>
      <c r="K31" s="36"/>
      <c r="L31" s="11"/>
    </row>
    <row r="32" spans="1:13" x14ac:dyDescent="0.35">
      <c r="A32" s="9" t="s">
        <v>182</v>
      </c>
      <c r="B32" s="42" t="s">
        <v>306</v>
      </c>
      <c r="C32" s="1" t="s">
        <v>254</v>
      </c>
      <c r="D32" s="11" t="s">
        <v>287</v>
      </c>
      <c r="E32" s="1" t="s">
        <v>244</v>
      </c>
      <c r="F32" s="104" t="s">
        <v>249</v>
      </c>
      <c r="G32" s="11"/>
      <c r="H32" s="24">
        <v>75</v>
      </c>
      <c r="I32" s="37">
        <v>3</v>
      </c>
      <c r="J32" s="11">
        <v>3</v>
      </c>
      <c r="K32" s="36">
        <f>'2015-16 Tracking '!O95</f>
        <v>6</v>
      </c>
      <c r="L32" s="11"/>
    </row>
    <row r="33" spans="1:12" ht="15" thickBot="1" x14ac:dyDescent="0.35">
      <c r="A33" s="82" t="str">
        <f>M18</f>
        <v>{a}</v>
      </c>
      <c r="B33" s="25" t="s">
        <v>360</v>
      </c>
      <c r="C33" s="63"/>
      <c r="D33" s="63"/>
      <c r="E33" s="64"/>
      <c r="F33" s="64"/>
      <c r="G33" s="63"/>
      <c r="H33" s="63"/>
      <c r="I33" s="63"/>
      <c r="J33" s="63"/>
      <c r="K33" s="63"/>
      <c r="L33" s="63"/>
    </row>
    <row r="34" spans="1:12" x14ac:dyDescent="0.35">
      <c r="A34" s="68" t="s">
        <v>297</v>
      </c>
      <c r="B34" s="69">
        <v>14</v>
      </c>
      <c r="C34" s="65"/>
      <c r="D34" s="65"/>
      <c r="E34" s="66"/>
      <c r="F34" s="66"/>
      <c r="G34" s="65"/>
      <c r="H34" s="65"/>
      <c r="I34" s="65"/>
      <c r="J34" s="65"/>
      <c r="K34" s="67"/>
      <c r="L34" s="65"/>
    </row>
    <row r="35" spans="1:12" x14ac:dyDescent="0.35">
      <c r="A35" s="70" t="s">
        <v>131</v>
      </c>
      <c r="B35" s="71">
        <f>'2015-16 Tracking '!S97</f>
        <v>0.7415730337078652</v>
      </c>
    </row>
    <row r="36" spans="1:12" x14ac:dyDescent="0.35">
      <c r="A36" s="70" t="s">
        <v>298</v>
      </c>
      <c r="B36" s="72">
        <f>'2015-16 Tracking '!R96+'2015-16 Tracking '!U96</f>
        <v>186</v>
      </c>
    </row>
    <row r="37" spans="1:12" ht="15" thickBot="1" x14ac:dyDescent="0.4">
      <c r="A37" s="73" t="s">
        <v>13</v>
      </c>
      <c r="B37" s="79">
        <f>'2015-16 Tracking '!S95+'2015-16 Tracking '!U95</f>
        <v>476.5</v>
      </c>
    </row>
  </sheetData>
  <mergeCells count="6">
    <mergeCell ref="L3:L4"/>
    <mergeCell ref="A3:A4"/>
    <mergeCell ref="B3:D3"/>
    <mergeCell ref="E3:G3"/>
    <mergeCell ref="H3:H4"/>
    <mergeCell ref="I3:K3"/>
  </mergeCells>
  <hyperlinks>
    <hyperlink ref="F7" r:id="rId1"/>
    <hyperlink ref="F10" r:id="rId2" display="mailto:malco42@verizon.net"/>
    <hyperlink ref="F16" r:id="rId3"/>
    <hyperlink ref="F32" r:id="rId4"/>
  </hyperlinks>
  <printOptions horizontalCentered="1"/>
  <pageMargins left="0.25" right="0.25" top="0.75" bottom="0.75" header="0.3" footer="0.3"/>
  <pageSetup scale="87" orientation="landscape" r:id="rId5"/>
  <headerFooter>
    <oddFooter>&amp;L&amp;F&amp;R&amp;D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0"/>
  <sheetViews>
    <sheetView zoomScale="90" zoomScaleNormal="90" workbookViewId="0">
      <pane xSplit="2" ySplit="4" topLeftCell="C5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ColWidth="8.81640625" defaultRowHeight="13" x14ac:dyDescent="0.3"/>
  <cols>
    <col min="1" max="1" width="27.81640625" style="108" customWidth="1"/>
    <col min="2" max="2" width="12.54296875" style="108" bestFit="1" customWidth="1"/>
    <col min="3" max="3" width="10.7265625" style="109" customWidth="1"/>
    <col min="4" max="4" width="15.26953125" style="109" customWidth="1"/>
    <col min="5" max="7" width="10.7265625" style="109" customWidth="1"/>
    <col min="8" max="8" width="9.7265625" style="109" customWidth="1"/>
    <col min="9" max="16" width="10.7265625" style="109" customWidth="1"/>
    <col min="17" max="17" width="2.26953125" style="108" customWidth="1"/>
    <col min="18" max="18" width="7.453125" style="108" bestFit="1" customWidth="1"/>
    <col min="19" max="19" width="8.81640625" style="108"/>
    <col min="20" max="20" width="3.81640625" style="108" customWidth="1"/>
    <col min="21" max="21" width="8.81640625" style="109" customWidth="1"/>
    <col min="22" max="16384" width="8.81640625" style="108"/>
  </cols>
  <sheetData>
    <row r="1" spans="1:22" ht="15.5" x14ac:dyDescent="0.35">
      <c r="A1" s="107" t="s">
        <v>392</v>
      </c>
    </row>
    <row r="2" spans="1:22" ht="13.5" thickBot="1" x14ac:dyDescent="0.35"/>
    <row r="3" spans="1:22" ht="14.5" customHeight="1" thickTop="1" thickBot="1" x14ac:dyDescent="0.35">
      <c r="A3" s="240" t="s">
        <v>74</v>
      </c>
      <c r="B3" s="241" t="s">
        <v>75</v>
      </c>
      <c r="C3" s="236" t="s">
        <v>14</v>
      </c>
      <c r="D3" s="236" t="s">
        <v>21</v>
      </c>
      <c r="E3" s="236" t="s">
        <v>341</v>
      </c>
      <c r="F3" s="236" t="s">
        <v>347</v>
      </c>
      <c r="G3" s="238" t="s">
        <v>346</v>
      </c>
      <c r="H3" s="238" t="s">
        <v>261</v>
      </c>
      <c r="I3" s="238" t="s">
        <v>245</v>
      </c>
      <c r="J3" s="238" t="s">
        <v>270</v>
      </c>
      <c r="K3" s="238" t="s">
        <v>335</v>
      </c>
      <c r="L3" s="238" t="s">
        <v>284</v>
      </c>
      <c r="M3" s="238" t="s">
        <v>336</v>
      </c>
      <c r="N3" s="238" t="s">
        <v>389</v>
      </c>
      <c r="O3" s="238" t="s">
        <v>337</v>
      </c>
      <c r="P3" s="238"/>
      <c r="R3" s="242" t="s">
        <v>128</v>
      </c>
      <c r="S3" s="242"/>
      <c r="U3" s="236" t="s">
        <v>267</v>
      </c>
    </row>
    <row r="4" spans="1:22" s="109" customFormat="1" ht="39.65" customHeight="1" thickTop="1" thickBot="1" x14ac:dyDescent="0.4">
      <c r="A4" s="240"/>
      <c r="B4" s="241"/>
      <c r="C4" s="237"/>
      <c r="D4" s="237"/>
      <c r="E4" s="237"/>
      <c r="F4" s="237"/>
      <c r="G4" s="239"/>
      <c r="H4" s="239"/>
      <c r="I4" s="239"/>
      <c r="J4" s="239"/>
      <c r="K4" s="239"/>
      <c r="L4" s="239"/>
      <c r="M4" s="239"/>
      <c r="N4" s="239"/>
      <c r="O4" s="239"/>
      <c r="P4" s="239"/>
      <c r="R4" s="110" t="s">
        <v>129</v>
      </c>
      <c r="S4" s="110" t="s">
        <v>130</v>
      </c>
      <c r="U4" s="237"/>
    </row>
    <row r="5" spans="1:22" ht="13.5" thickTop="1" x14ac:dyDescent="0.3">
      <c r="A5" s="111" t="s">
        <v>167</v>
      </c>
      <c r="B5" s="112" t="s">
        <v>51</v>
      </c>
      <c r="C5" s="113"/>
      <c r="D5" s="113"/>
      <c r="E5" s="113"/>
      <c r="F5" s="113"/>
      <c r="G5" s="113"/>
      <c r="H5" s="114"/>
      <c r="I5" s="113"/>
      <c r="J5" s="113"/>
      <c r="K5" s="113"/>
      <c r="L5" s="113"/>
      <c r="M5" s="113"/>
      <c r="N5" s="113"/>
      <c r="O5" s="113"/>
      <c r="P5" s="113"/>
      <c r="Q5" s="109"/>
      <c r="R5" s="115" t="str">
        <f>IF(COUNTA(C5:P5)=0,"",COUNTA(C5:P5))</f>
        <v/>
      </c>
      <c r="S5" s="116">
        <f t="shared" ref="S5:S36" si="0">SUM(C5:P5)</f>
        <v>0</v>
      </c>
      <c r="U5" s="114"/>
    </row>
    <row r="6" spans="1:22" x14ac:dyDescent="0.3">
      <c r="A6" s="111" t="s">
        <v>52</v>
      </c>
      <c r="B6" s="112" t="s">
        <v>51</v>
      </c>
      <c r="C6" s="113"/>
      <c r="D6" s="113"/>
      <c r="E6" s="113"/>
      <c r="F6" s="113"/>
      <c r="G6" s="113"/>
      <c r="H6" s="114"/>
      <c r="I6" s="113"/>
      <c r="J6" s="113"/>
      <c r="K6" s="113"/>
      <c r="L6" s="113"/>
      <c r="M6" s="113"/>
      <c r="N6" s="113"/>
      <c r="O6" s="113"/>
      <c r="P6" s="113"/>
      <c r="Q6" s="109"/>
      <c r="R6" s="117">
        <v>1</v>
      </c>
      <c r="S6" s="116">
        <f t="shared" si="0"/>
        <v>0</v>
      </c>
      <c r="U6" s="118" t="s">
        <v>353</v>
      </c>
      <c r="V6" s="119" t="s">
        <v>358</v>
      </c>
    </row>
    <row r="7" spans="1:22" x14ac:dyDescent="0.3">
      <c r="A7" s="111" t="s">
        <v>354</v>
      </c>
      <c r="B7" s="112" t="s">
        <v>51</v>
      </c>
      <c r="C7" s="113"/>
      <c r="D7" s="113"/>
      <c r="E7" s="113"/>
      <c r="F7" s="113"/>
      <c r="G7" s="113"/>
      <c r="H7" s="114"/>
      <c r="I7" s="113"/>
      <c r="J7" s="113"/>
      <c r="K7" s="113">
        <v>2</v>
      </c>
      <c r="L7" s="113">
        <v>5</v>
      </c>
      <c r="M7" s="113"/>
      <c r="N7" s="113"/>
      <c r="O7" s="113"/>
      <c r="P7" s="113"/>
      <c r="Q7" s="109"/>
      <c r="R7" s="115">
        <f>IF(COUNTA(C7:P7)=0,"",COUNTA(C7:P7))</f>
        <v>2</v>
      </c>
      <c r="S7" s="116">
        <f t="shared" si="0"/>
        <v>7</v>
      </c>
      <c r="U7" s="114" t="s">
        <v>353</v>
      </c>
    </row>
    <row r="8" spans="1:22" x14ac:dyDescent="0.3">
      <c r="A8" s="111" t="s">
        <v>53</v>
      </c>
      <c r="B8" s="112" t="s">
        <v>51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09"/>
      <c r="R8" s="117">
        <v>1</v>
      </c>
      <c r="S8" s="116">
        <f t="shared" si="0"/>
        <v>0</v>
      </c>
      <c r="U8" s="120" t="s">
        <v>353</v>
      </c>
    </row>
    <row r="9" spans="1:22" x14ac:dyDescent="0.3">
      <c r="A9" s="111" t="s">
        <v>54</v>
      </c>
      <c r="B9" s="112" t="s">
        <v>51</v>
      </c>
      <c r="C9" s="113"/>
      <c r="D9" s="113"/>
      <c r="E9" s="113"/>
      <c r="F9" s="113">
        <v>3</v>
      </c>
      <c r="G9" s="113"/>
      <c r="H9" s="114"/>
      <c r="I9" s="113"/>
      <c r="J9" s="113"/>
      <c r="K9" s="113">
        <v>1.5</v>
      </c>
      <c r="L9" s="113"/>
      <c r="M9" s="113"/>
      <c r="N9" s="113"/>
      <c r="O9" s="113"/>
      <c r="P9" s="113"/>
      <c r="Q9" s="109"/>
      <c r="R9" s="115">
        <f t="shared" ref="R9:R36" si="1">IF(COUNTA(C9:P9)=0,"",COUNTA(C9:P9))</f>
        <v>2</v>
      </c>
      <c r="S9" s="116">
        <f t="shared" si="0"/>
        <v>4.5</v>
      </c>
      <c r="U9" s="118" t="s">
        <v>353</v>
      </c>
    </row>
    <row r="10" spans="1:22" x14ac:dyDescent="0.3">
      <c r="A10" s="111" t="s">
        <v>55</v>
      </c>
      <c r="B10" s="112" t="s">
        <v>51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09"/>
      <c r="R10" s="115" t="str">
        <f t="shared" si="1"/>
        <v/>
      </c>
      <c r="S10" s="116">
        <f t="shared" si="0"/>
        <v>0</v>
      </c>
      <c r="U10" s="113"/>
    </row>
    <row r="11" spans="1:22" x14ac:dyDescent="0.3">
      <c r="A11" s="111" t="s">
        <v>56</v>
      </c>
      <c r="B11" s="112" t="s">
        <v>51</v>
      </c>
      <c r="C11" s="113"/>
      <c r="D11" s="113"/>
      <c r="E11" s="113"/>
      <c r="F11" s="113"/>
      <c r="G11" s="113"/>
      <c r="H11" s="114"/>
      <c r="I11" s="113"/>
      <c r="J11" s="113"/>
      <c r="K11" s="113"/>
      <c r="L11" s="113">
        <v>5</v>
      </c>
      <c r="M11" s="113"/>
      <c r="N11" s="113"/>
      <c r="O11" s="113"/>
      <c r="P11" s="113"/>
      <c r="Q11" s="109"/>
      <c r="R11" s="115">
        <f t="shared" si="1"/>
        <v>1</v>
      </c>
      <c r="S11" s="116">
        <f t="shared" si="0"/>
        <v>5</v>
      </c>
      <c r="U11" s="121" t="s">
        <v>353</v>
      </c>
    </row>
    <row r="12" spans="1:22" x14ac:dyDescent="0.3">
      <c r="A12" s="122" t="s">
        <v>57</v>
      </c>
      <c r="B12" s="123" t="s">
        <v>51</v>
      </c>
      <c r="C12" s="124"/>
      <c r="D12" s="124"/>
      <c r="E12" s="124"/>
      <c r="F12" s="124"/>
      <c r="G12" s="124"/>
      <c r="H12" s="125"/>
      <c r="I12" s="124"/>
      <c r="J12" s="124"/>
      <c r="K12" s="124">
        <v>10</v>
      </c>
      <c r="L12" s="124"/>
      <c r="M12" s="124"/>
      <c r="N12" s="124"/>
      <c r="O12" s="124"/>
      <c r="P12" s="124"/>
      <c r="Q12" s="126"/>
      <c r="R12" s="127">
        <f t="shared" si="1"/>
        <v>1</v>
      </c>
      <c r="S12" s="128">
        <f t="shared" si="0"/>
        <v>10</v>
      </c>
      <c r="U12" s="114" t="s">
        <v>353</v>
      </c>
      <c r="V12" s="119" t="s">
        <v>358</v>
      </c>
    </row>
    <row r="13" spans="1:22" x14ac:dyDescent="0.3">
      <c r="A13" s="122" t="s">
        <v>58</v>
      </c>
      <c r="B13" s="123" t="s">
        <v>51</v>
      </c>
      <c r="C13" s="124">
        <v>6</v>
      </c>
      <c r="D13" s="124"/>
      <c r="E13" s="124"/>
      <c r="F13" s="124"/>
      <c r="G13" s="124">
        <v>5</v>
      </c>
      <c r="H13" s="124"/>
      <c r="I13" s="124"/>
      <c r="J13" s="124"/>
      <c r="K13" s="124"/>
      <c r="L13" s="124"/>
      <c r="M13" s="124"/>
      <c r="N13" s="124"/>
      <c r="O13" s="124"/>
      <c r="P13" s="124"/>
      <c r="Q13" s="126"/>
      <c r="R13" s="127">
        <f t="shared" si="1"/>
        <v>2</v>
      </c>
      <c r="S13" s="128">
        <f t="shared" si="0"/>
        <v>11</v>
      </c>
      <c r="U13" s="113"/>
    </row>
    <row r="14" spans="1:22" x14ac:dyDescent="0.3">
      <c r="A14" s="111" t="s">
        <v>59</v>
      </c>
      <c r="B14" s="112" t="s">
        <v>51</v>
      </c>
      <c r="C14" s="113"/>
      <c r="D14" s="113"/>
      <c r="E14" s="113"/>
      <c r="F14" s="113"/>
      <c r="G14" s="113"/>
      <c r="H14" s="114"/>
      <c r="I14" s="113"/>
      <c r="J14" s="113"/>
      <c r="K14" s="113"/>
      <c r="L14" s="113"/>
      <c r="M14" s="113"/>
      <c r="N14" s="113"/>
      <c r="O14" s="113"/>
      <c r="P14" s="113"/>
      <c r="Q14" s="109"/>
      <c r="R14" s="115" t="str">
        <f t="shared" si="1"/>
        <v/>
      </c>
      <c r="S14" s="116">
        <f t="shared" si="0"/>
        <v>0</v>
      </c>
      <c r="U14" s="114"/>
    </row>
    <row r="15" spans="1:22" x14ac:dyDescent="0.3">
      <c r="A15" s="111" t="s">
        <v>60</v>
      </c>
      <c r="B15" s="112" t="s">
        <v>61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09"/>
      <c r="R15" s="115" t="str">
        <f t="shared" si="1"/>
        <v/>
      </c>
      <c r="S15" s="116">
        <f t="shared" si="0"/>
        <v>0</v>
      </c>
      <c r="U15" s="113"/>
    </row>
    <row r="16" spans="1:22" x14ac:dyDescent="0.3">
      <c r="A16" s="111" t="s">
        <v>62</v>
      </c>
      <c r="B16" s="112" t="s">
        <v>61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09"/>
      <c r="R16" s="115" t="str">
        <f t="shared" si="1"/>
        <v/>
      </c>
      <c r="S16" s="116">
        <f t="shared" si="0"/>
        <v>0</v>
      </c>
      <c r="U16" s="113"/>
    </row>
    <row r="17" spans="1:22" x14ac:dyDescent="0.3">
      <c r="A17" s="129" t="s">
        <v>63</v>
      </c>
      <c r="B17" s="130" t="s">
        <v>51</v>
      </c>
      <c r="C17" s="131"/>
      <c r="D17" s="131">
        <v>5</v>
      </c>
      <c r="E17" s="131"/>
      <c r="F17" s="131"/>
      <c r="G17" s="131"/>
      <c r="H17" s="131">
        <v>3.5</v>
      </c>
      <c r="I17" s="131"/>
      <c r="J17" s="131"/>
      <c r="K17" s="131"/>
      <c r="L17" s="131"/>
      <c r="M17" s="131"/>
      <c r="N17" s="131"/>
      <c r="O17" s="131"/>
      <c r="P17" s="131"/>
      <c r="Q17" s="132"/>
      <c r="R17" s="133">
        <f t="shared" si="1"/>
        <v>2</v>
      </c>
      <c r="S17" s="134">
        <f t="shared" si="0"/>
        <v>8.5</v>
      </c>
      <c r="U17" s="121" t="s">
        <v>353</v>
      </c>
    </row>
    <row r="18" spans="1:22" x14ac:dyDescent="0.3">
      <c r="A18" s="111" t="s">
        <v>226</v>
      </c>
      <c r="B18" s="112" t="s">
        <v>51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09"/>
      <c r="R18" s="115" t="str">
        <f t="shared" si="1"/>
        <v/>
      </c>
      <c r="S18" s="116">
        <f t="shared" si="0"/>
        <v>0</v>
      </c>
      <c r="U18" s="113"/>
    </row>
    <row r="19" spans="1:22" x14ac:dyDescent="0.3">
      <c r="A19" s="111" t="s">
        <v>220</v>
      </c>
      <c r="B19" s="112" t="s">
        <v>51</v>
      </c>
      <c r="C19" s="113"/>
      <c r="D19" s="113"/>
      <c r="E19" s="113"/>
      <c r="F19" s="113"/>
      <c r="G19" s="113"/>
      <c r="H19" s="113">
        <v>3.5</v>
      </c>
      <c r="I19" s="113"/>
      <c r="J19" s="113"/>
      <c r="K19" s="113">
        <v>2</v>
      </c>
      <c r="L19" s="113"/>
      <c r="M19" s="113"/>
      <c r="N19" s="113"/>
      <c r="O19" s="113"/>
      <c r="P19" s="113"/>
      <c r="Q19" s="109"/>
      <c r="R19" s="115">
        <f t="shared" si="1"/>
        <v>2</v>
      </c>
      <c r="S19" s="116">
        <f t="shared" si="0"/>
        <v>5.5</v>
      </c>
      <c r="U19" s="113"/>
    </row>
    <row r="20" spans="1:22" x14ac:dyDescent="0.3">
      <c r="A20" s="111" t="s">
        <v>188</v>
      </c>
      <c r="B20" s="112" t="s">
        <v>61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09"/>
      <c r="R20" s="115" t="str">
        <f t="shared" si="1"/>
        <v/>
      </c>
      <c r="S20" s="116">
        <f t="shared" si="0"/>
        <v>0</v>
      </c>
      <c r="U20" s="113"/>
    </row>
    <row r="21" spans="1:22" x14ac:dyDescent="0.3">
      <c r="A21" s="111" t="s">
        <v>64</v>
      </c>
      <c r="B21" s="112" t="s">
        <v>51</v>
      </c>
      <c r="C21" s="113"/>
      <c r="D21" s="113"/>
      <c r="E21" s="113"/>
      <c r="F21" s="113"/>
      <c r="G21" s="113"/>
      <c r="H21" s="114"/>
      <c r="I21" s="113"/>
      <c r="J21" s="113"/>
      <c r="K21" s="113"/>
      <c r="L21" s="113"/>
      <c r="M21" s="113"/>
      <c r="N21" s="113">
        <v>3</v>
      </c>
      <c r="O21" s="113"/>
      <c r="P21" s="113"/>
      <c r="Q21" s="109"/>
      <c r="R21" s="115">
        <f t="shared" si="1"/>
        <v>1</v>
      </c>
      <c r="S21" s="116">
        <f t="shared" si="0"/>
        <v>3</v>
      </c>
      <c r="U21" s="121" t="s">
        <v>353</v>
      </c>
      <c r="V21" s="119" t="s">
        <v>358</v>
      </c>
    </row>
    <row r="22" spans="1:22" x14ac:dyDescent="0.3">
      <c r="A22" s="122" t="s">
        <v>338</v>
      </c>
      <c r="B22" s="123" t="s">
        <v>51</v>
      </c>
      <c r="C22" s="124"/>
      <c r="D22" s="124"/>
      <c r="E22" s="124"/>
      <c r="F22" s="124"/>
      <c r="G22" s="124"/>
      <c r="H22" s="124">
        <v>7</v>
      </c>
      <c r="I22" s="124"/>
      <c r="J22" s="124"/>
      <c r="K22" s="124">
        <v>4</v>
      </c>
      <c r="L22" s="124"/>
      <c r="M22" s="124"/>
      <c r="N22" s="124"/>
      <c r="O22" s="124"/>
      <c r="P22" s="124"/>
      <c r="Q22" s="126"/>
      <c r="R22" s="127">
        <f t="shared" si="1"/>
        <v>2</v>
      </c>
      <c r="S22" s="128">
        <f t="shared" si="0"/>
        <v>11</v>
      </c>
      <c r="U22" s="113"/>
    </row>
    <row r="23" spans="1:22" x14ac:dyDescent="0.3">
      <c r="A23" s="111" t="s">
        <v>189</v>
      </c>
      <c r="B23" s="112" t="s">
        <v>51</v>
      </c>
      <c r="C23" s="113"/>
      <c r="D23" s="113"/>
      <c r="E23" s="113"/>
      <c r="F23" s="113"/>
      <c r="G23" s="113"/>
      <c r="H23" s="114"/>
      <c r="I23" s="113"/>
      <c r="J23" s="113"/>
      <c r="K23" s="113"/>
      <c r="L23" s="113"/>
      <c r="M23" s="113"/>
      <c r="N23" s="113">
        <v>3</v>
      </c>
      <c r="O23" s="113"/>
      <c r="P23" s="113"/>
      <c r="Q23" s="109"/>
      <c r="R23" s="115">
        <f t="shared" si="1"/>
        <v>1</v>
      </c>
      <c r="S23" s="116">
        <f t="shared" si="0"/>
        <v>3</v>
      </c>
      <c r="U23" s="121" t="s">
        <v>353</v>
      </c>
    </row>
    <row r="24" spans="1:22" x14ac:dyDescent="0.3">
      <c r="A24" s="111" t="s">
        <v>190</v>
      </c>
      <c r="B24" s="112" t="s">
        <v>51</v>
      </c>
      <c r="C24" s="113"/>
      <c r="D24" s="113"/>
      <c r="E24" s="113"/>
      <c r="F24" s="113"/>
      <c r="G24" s="113"/>
      <c r="H24" s="113"/>
      <c r="I24" s="113"/>
      <c r="J24" s="113"/>
      <c r="K24" s="113">
        <v>1.5</v>
      </c>
      <c r="L24" s="113">
        <v>5</v>
      </c>
      <c r="M24" s="113"/>
      <c r="N24" s="113"/>
      <c r="O24" s="113"/>
      <c r="P24" s="113"/>
      <c r="Q24" s="109"/>
      <c r="R24" s="133">
        <f t="shared" si="1"/>
        <v>2</v>
      </c>
      <c r="S24" s="134">
        <f t="shared" si="0"/>
        <v>6.5</v>
      </c>
      <c r="U24" s="113" t="s">
        <v>353</v>
      </c>
    </row>
    <row r="25" spans="1:22" x14ac:dyDescent="0.3">
      <c r="A25" s="111" t="s">
        <v>191</v>
      </c>
      <c r="B25" s="112" t="s">
        <v>51</v>
      </c>
      <c r="C25" s="113"/>
      <c r="D25" s="113"/>
      <c r="E25" s="113"/>
      <c r="F25" s="113"/>
      <c r="G25" s="113">
        <v>5</v>
      </c>
      <c r="H25" s="113"/>
      <c r="I25" s="113"/>
      <c r="J25" s="113"/>
      <c r="K25" s="113">
        <v>1.5</v>
      </c>
      <c r="L25" s="113"/>
      <c r="M25" s="113"/>
      <c r="N25" s="113"/>
      <c r="O25" s="113"/>
      <c r="P25" s="113"/>
      <c r="Q25" s="109"/>
      <c r="R25" s="133">
        <f t="shared" si="1"/>
        <v>2</v>
      </c>
      <c r="S25" s="134">
        <f t="shared" si="0"/>
        <v>6.5</v>
      </c>
      <c r="U25" s="121" t="s">
        <v>353</v>
      </c>
    </row>
    <row r="26" spans="1:22" x14ac:dyDescent="0.3">
      <c r="A26" s="111" t="s">
        <v>192</v>
      </c>
      <c r="B26" s="112" t="s">
        <v>51</v>
      </c>
      <c r="C26" s="113">
        <v>3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09"/>
      <c r="R26" s="133">
        <f t="shared" si="1"/>
        <v>1</v>
      </c>
      <c r="S26" s="134">
        <f t="shared" si="0"/>
        <v>3</v>
      </c>
      <c r="U26" s="113"/>
    </row>
    <row r="27" spans="1:22" x14ac:dyDescent="0.3">
      <c r="A27" s="111" t="s">
        <v>174</v>
      </c>
      <c r="B27" s="112" t="s">
        <v>51</v>
      </c>
      <c r="C27" s="113"/>
      <c r="D27" s="113"/>
      <c r="E27" s="113"/>
      <c r="F27" s="113"/>
      <c r="G27" s="113">
        <v>5</v>
      </c>
      <c r="H27" s="113"/>
      <c r="I27" s="113"/>
      <c r="J27" s="113"/>
      <c r="K27" s="113"/>
      <c r="L27" s="113"/>
      <c r="M27" s="113"/>
      <c r="N27" s="113"/>
      <c r="O27" s="113"/>
      <c r="P27" s="113"/>
      <c r="Q27" s="109"/>
      <c r="R27" s="115">
        <f t="shared" si="1"/>
        <v>1</v>
      </c>
      <c r="S27" s="116">
        <f t="shared" si="0"/>
        <v>5</v>
      </c>
      <c r="U27" s="113" t="s">
        <v>353</v>
      </c>
    </row>
    <row r="28" spans="1:22" x14ac:dyDescent="0.3">
      <c r="A28" s="111" t="s">
        <v>66</v>
      </c>
      <c r="B28" s="112" t="s">
        <v>51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09"/>
      <c r="R28" s="115" t="str">
        <f t="shared" si="1"/>
        <v/>
      </c>
      <c r="S28" s="116">
        <f t="shared" si="0"/>
        <v>0</v>
      </c>
      <c r="U28" s="113"/>
    </row>
    <row r="29" spans="1:22" x14ac:dyDescent="0.3">
      <c r="A29" s="111" t="s">
        <v>264</v>
      </c>
      <c r="B29" s="112" t="s">
        <v>61</v>
      </c>
      <c r="C29" s="113"/>
      <c r="D29" s="113" t="s">
        <v>342</v>
      </c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09"/>
      <c r="R29" s="115">
        <f t="shared" si="1"/>
        <v>1</v>
      </c>
      <c r="S29" s="116">
        <f t="shared" si="0"/>
        <v>0</v>
      </c>
      <c r="U29" s="113"/>
    </row>
    <row r="30" spans="1:22" x14ac:dyDescent="0.3">
      <c r="A30" s="122" t="s">
        <v>67</v>
      </c>
      <c r="B30" s="123" t="s">
        <v>51</v>
      </c>
      <c r="C30" s="124"/>
      <c r="D30" s="124"/>
      <c r="E30" s="124"/>
      <c r="F30" s="124">
        <v>3</v>
      </c>
      <c r="G30" s="124">
        <v>5</v>
      </c>
      <c r="H30" s="125">
        <v>3.5</v>
      </c>
      <c r="I30" s="124"/>
      <c r="J30" s="124"/>
      <c r="K30" s="124">
        <v>2</v>
      </c>
      <c r="L30" s="124"/>
      <c r="M30" s="124">
        <v>4</v>
      </c>
      <c r="N30" s="124"/>
      <c r="O30" s="124"/>
      <c r="P30" s="124"/>
      <c r="Q30" s="126"/>
      <c r="R30" s="127">
        <f t="shared" si="1"/>
        <v>5</v>
      </c>
      <c r="S30" s="128">
        <f t="shared" si="0"/>
        <v>17.5</v>
      </c>
      <c r="U30" s="114" t="s">
        <v>353</v>
      </c>
      <c r="V30" s="119" t="s">
        <v>358</v>
      </c>
    </row>
    <row r="31" spans="1:22" x14ac:dyDescent="0.3">
      <c r="A31" s="122" t="s">
        <v>193</v>
      </c>
      <c r="B31" s="112" t="s">
        <v>51</v>
      </c>
      <c r="C31" s="113"/>
      <c r="D31" s="113"/>
      <c r="E31" s="113"/>
      <c r="F31" s="113"/>
      <c r="G31" s="113"/>
      <c r="H31" s="114">
        <v>3.5</v>
      </c>
      <c r="I31" s="113"/>
      <c r="J31" s="113"/>
      <c r="K31" s="113">
        <v>2</v>
      </c>
      <c r="L31" s="113"/>
      <c r="M31" s="113"/>
      <c r="N31" s="113"/>
      <c r="O31" s="113"/>
      <c r="P31" s="113"/>
      <c r="Q31" s="109"/>
      <c r="R31" s="115">
        <f t="shared" si="1"/>
        <v>2</v>
      </c>
      <c r="S31" s="116">
        <f t="shared" si="0"/>
        <v>5.5</v>
      </c>
      <c r="U31" s="114"/>
    </row>
    <row r="32" spans="1:22" x14ac:dyDescent="0.3">
      <c r="A32" s="111" t="s">
        <v>68</v>
      </c>
      <c r="B32" s="112" t="s">
        <v>61</v>
      </c>
      <c r="C32" s="113"/>
      <c r="D32" s="113"/>
      <c r="E32" s="113"/>
      <c r="F32" s="113"/>
      <c r="G32" s="113"/>
      <c r="H32" s="114">
        <v>3.5</v>
      </c>
      <c r="I32" s="113"/>
      <c r="J32" s="113"/>
      <c r="K32" s="113">
        <v>2</v>
      </c>
      <c r="L32" s="113"/>
      <c r="M32" s="113"/>
      <c r="N32" s="113"/>
      <c r="O32" s="113"/>
      <c r="P32" s="113"/>
      <c r="Q32" s="109"/>
      <c r="R32" s="115">
        <f t="shared" si="1"/>
        <v>2</v>
      </c>
      <c r="S32" s="116">
        <f t="shared" si="0"/>
        <v>5.5</v>
      </c>
      <c r="U32" s="114"/>
    </row>
    <row r="33" spans="1:21" x14ac:dyDescent="0.3">
      <c r="A33" s="111" t="s">
        <v>69</v>
      </c>
      <c r="B33" s="112" t="s">
        <v>61</v>
      </c>
      <c r="C33" s="113"/>
      <c r="D33" s="113"/>
      <c r="E33" s="113"/>
      <c r="F33" s="113"/>
      <c r="G33" s="113"/>
      <c r="H33" s="114">
        <v>3.5</v>
      </c>
      <c r="I33" s="113"/>
      <c r="J33" s="113"/>
      <c r="K33" s="113">
        <v>2</v>
      </c>
      <c r="L33" s="113"/>
      <c r="M33" s="113"/>
      <c r="N33" s="113"/>
      <c r="O33" s="113"/>
      <c r="P33" s="113"/>
      <c r="Q33" s="109"/>
      <c r="R33" s="115">
        <f t="shared" si="1"/>
        <v>2</v>
      </c>
      <c r="S33" s="116">
        <f t="shared" si="0"/>
        <v>5.5</v>
      </c>
      <c r="U33" s="114"/>
    </row>
    <row r="34" spans="1:21" x14ac:dyDescent="0.3">
      <c r="A34" s="111" t="s">
        <v>70</v>
      </c>
      <c r="B34" s="112" t="s">
        <v>61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09"/>
      <c r="R34" s="115" t="str">
        <f t="shared" si="1"/>
        <v/>
      </c>
      <c r="S34" s="116">
        <f t="shared" si="0"/>
        <v>0</v>
      </c>
      <c r="U34" s="113"/>
    </row>
    <row r="35" spans="1:21" x14ac:dyDescent="0.3">
      <c r="A35" s="111" t="s">
        <v>71</v>
      </c>
      <c r="B35" s="112" t="s">
        <v>51</v>
      </c>
      <c r="C35" s="113"/>
      <c r="D35" s="113"/>
      <c r="E35" s="113"/>
      <c r="F35" s="113"/>
      <c r="G35" s="113"/>
      <c r="H35" s="114"/>
      <c r="I35" s="113"/>
      <c r="J35" s="113"/>
      <c r="K35" s="113"/>
      <c r="L35" s="113"/>
      <c r="M35" s="113"/>
      <c r="N35" s="113"/>
      <c r="O35" s="113"/>
      <c r="P35" s="113"/>
      <c r="Q35" s="109"/>
      <c r="R35" s="115" t="str">
        <f t="shared" si="1"/>
        <v/>
      </c>
      <c r="S35" s="116">
        <f t="shared" si="0"/>
        <v>0</v>
      </c>
      <c r="U35" s="114"/>
    </row>
    <row r="36" spans="1:21" x14ac:dyDescent="0.3">
      <c r="A36" s="111" t="s">
        <v>72</v>
      </c>
      <c r="B36" s="112" t="s">
        <v>61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09"/>
      <c r="R36" s="115" t="str">
        <f t="shared" si="1"/>
        <v/>
      </c>
      <c r="S36" s="116">
        <f t="shared" si="0"/>
        <v>0</v>
      </c>
      <c r="U36" s="113"/>
    </row>
    <row r="37" spans="1:21" x14ac:dyDescent="0.3">
      <c r="A37" s="111" t="s">
        <v>73</v>
      </c>
      <c r="B37" s="112" t="s">
        <v>51</v>
      </c>
      <c r="C37" s="113"/>
      <c r="D37" s="113"/>
      <c r="E37" s="113"/>
      <c r="F37" s="113"/>
      <c r="G37" s="113"/>
      <c r="H37" s="114"/>
      <c r="I37" s="113"/>
      <c r="J37" s="113"/>
      <c r="K37" s="113"/>
      <c r="L37" s="113"/>
      <c r="M37" s="113"/>
      <c r="N37" s="113"/>
      <c r="O37" s="113"/>
      <c r="P37" s="113"/>
      <c r="Q37" s="109"/>
      <c r="R37" s="117">
        <v>1</v>
      </c>
      <c r="S37" s="116">
        <f t="shared" ref="S37:S68" si="2">SUM(C37:P37)</f>
        <v>0</v>
      </c>
      <c r="U37" s="121" t="s">
        <v>353</v>
      </c>
    </row>
    <row r="38" spans="1:21" x14ac:dyDescent="0.3">
      <c r="A38" s="122" t="s">
        <v>76</v>
      </c>
      <c r="B38" s="123" t="s">
        <v>51</v>
      </c>
      <c r="C38" s="124"/>
      <c r="D38" s="124"/>
      <c r="E38" s="124">
        <v>6</v>
      </c>
      <c r="F38" s="124"/>
      <c r="G38" s="124">
        <v>5</v>
      </c>
      <c r="H38" s="125"/>
      <c r="I38" s="124"/>
      <c r="J38" s="124"/>
      <c r="K38" s="124"/>
      <c r="L38" s="124">
        <v>5</v>
      </c>
      <c r="M38" s="124">
        <v>4</v>
      </c>
      <c r="N38" s="124"/>
      <c r="O38" s="124"/>
      <c r="P38" s="124"/>
      <c r="Q38" s="126"/>
      <c r="R38" s="127">
        <f>IF(COUNTA(C38:P38)=0,"",COUNTA(C38:P38))</f>
        <v>4</v>
      </c>
      <c r="S38" s="128">
        <f t="shared" si="2"/>
        <v>20</v>
      </c>
      <c r="U38" s="121" t="s">
        <v>353</v>
      </c>
    </row>
    <row r="39" spans="1:21" x14ac:dyDescent="0.3">
      <c r="A39" s="111" t="s">
        <v>77</v>
      </c>
      <c r="B39" s="112" t="s">
        <v>51</v>
      </c>
      <c r="C39" s="113"/>
      <c r="D39" s="113"/>
      <c r="E39" s="113"/>
      <c r="F39" s="113"/>
      <c r="G39" s="113"/>
      <c r="H39" s="114"/>
      <c r="I39" s="113"/>
      <c r="J39" s="113"/>
      <c r="K39" s="113">
        <v>4</v>
      </c>
      <c r="L39" s="113"/>
      <c r="M39" s="113"/>
      <c r="N39" s="113"/>
      <c r="O39" s="113"/>
      <c r="P39" s="113"/>
      <c r="Q39" s="109"/>
      <c r="R39" s="115">
        <f>IF(COUNTA(C39:P39)=0,"",COUNTA(C39:P39))</f>
        <v>1</v>
      </c>
      <c r="S39" s="116">
        <f t="shared" si="2"/>
        <v>4</v>
      </c>
      <c r="U39" s="121" t="s">
        <v>353</v>
      </c>
    </row>
    <row r="40" spans="1:21" x14ac:dyDescent="0.3">
      <c r="A40" s="111" t="s">
        <v>78</v>
      </c>
      <c r="B40" s="112" t="s">
        <v>51</v>
      </c>
      <c r="C40" s="113"/>
      <c r="D40" s="113"/>
      <c r="E40" s="113"/>
      <c r="F40" s="113"/>
      <c r="G40" s="113"/>
      <c r="H40" s="114"/>
      <c r="I40" s="113"/>
      <c r="J40" s="113"/>
      <c r="K40" s="113"/>
      <c r="L40" s="113"/>
      <c r="M40" s="113"/>
      <c r="N40" s="113"/>
      <c r="O40" s="113"/>
      <c r="P40" s="113"/>
      <c r="Q40" s="109"/>
      <c r="R40" s="117">
        <v>1</v>
      </c>
      <c r="S40" s="116">
        <f t="shared" si="2"/>
        <v>0</v>
      </c>
      <c r="U40" s="121" t="s">
        <v>353</v>
      </c>
    </row>
    <row r="41" spans="1:21" x14ac:dyDescent="0.3">
      <c r="A41" s="111" t="s">
        <v>79</v>
      </c>
      <c r="B41" s="112" t="s">
        <v>61</v>
      </c>
      <c r="C41" s="113"/>
      <c r="D41" s="113"/>
      <c r="E41" s="113"/>
      <c r="F41" s="113"/>
      <c r="G41" s="113"/>
      <c r="H41" s="113"/>
      <c r="I41" s="113"/>
      <c r="J41" s="113"/>
      <c r="K41" s="113">
        <v>2</v>
      </c>
      <c r="L41" s="113"/>
      <c r="M41" s="113"/>
      <c r="N41" s="113"/>
      <c r="O41" s="113"/>
      <c r="P41" s="113"/>
      <c r="Q41" s="109"/>
      <c r="R41" s="115">
        <f t="shared" ref="R41:R46" si="3">IF(COUNTA(C41:P41)=0,"",COUNTA(C41:P41))</f>
        <v>1</v>
      </c>
      <c r="S41" s="116">
        <f t="shared" si="2"/>
        <v>2</v>
      </c>
      <c r="U41" s="113"/>
    </row>
    <row r="42" spans="1:21" x14ac:dyDescent="0.3">
      <c r="A42" s="111" t="s">
        <v>80</v>
      </c>
      <c r="B42" s="112" t="s">
        <v>61</v>
      </c>
      <c r="C42" s="113"/>
      <c r="D42" s="113"/>
      <c r="E42" s="113"/>
      <c r="F42" s="113"/>
      <c r="G42" s="113">
        <v>5</v>
      </c>
      <c r="H42" s="114"/>
      <c r="I42" s="113"/>
      <c r="J42" s="113"/>
      <c r="K42" s="113"/>
      <c r="L42" s="113"/>
      <c r="M42" s="113"/>
      <c r="N42" s="113"/>
      <c r="O42" s="113">
        <v>2</v>
      </c>
      <c r="P42" s="113"/>
      <c r="Q42" s="109"/>
      <c r="R42" s="115">
        <f t="shared" si="3"/>
        <v>2</v>
      </c>
      <c r="S42" s="116">
        <f t="shared" si="2"/>
        <v>7</v>
      </c>
      <c r="U42" s="114" t="s">
        <v>353</v>
      </c>
    </row>
    <row r="43" spans="1:21" x14ac:dyDescent="0.3">
      <c r="A43" s="111" t="s">
        <v>339</v>
      </c>
      <c r="B43" s="112" t="s">
        <v>51</v>
      </c>
      <c r="C43" s="113"/>
      <c r="D43" s="113">
        <v>2.5</v>
      </c>
      <c r="E43" s="113"/>
      <c r="F43" s="113"/>
      <c r="G43" s="113"/>
      <c r="H43" s="114"/>
      <c r="I43" s="113"/>
      <c r="J43" s="113"/>
      <c r="K43" s="113"/>
      <c r="L43" s="113"/>
      <c r="M43" s="113"/>
      <c r="N43" s="113"/>
      <c r="O43" s="113"/>
      <c r="P43" s="113"/>
      <c r="Q43" s="109"/>
      <c r="R43" s="115">
        <f t="shared" si="3"/>
        <v>1</v>
      </c>
      <c r="S43" s="116">
        <f t="shared" si="2"/>
        <v>2.5</v>
      </c>
      <c r="U43" s="114"/>
    </row>
    <row r="44" spans="1:21" x14ac:dyDescent="0.3">
      <c r="A44" s="111" t="s">
        <v>81</v>
      </c>
      <c r="B44" s="112" t="s">
        <v>65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09"/>
      <c r="R44" s="115" t="str">
        <f t="shared" si="3"/>
        <v/>
      </c>
      <c r="S44" s="116">
        <f t="shared" si="2"/>
        <v>0</v>
      </c>
      <c r="U44" s="113"/>
    </row>
    <row r="45" spans="1:21" x14ac:dyDescent="0.3">
      <c r="A45" s="111" t="s">
        <v>82</v>
      </c>
      <c r="B45" s="112" t="s">
        <v>51</v>
      </c>
      <c r="C45" s="113">
        <v>3</v>
      </c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09"/>
      <c r="R45" s="115">
        <f t="shared" si="3"/>
        <v>1</v>
      </c>
      <c r="S45" s="116">
        <f t="shared" si="2"/>
        <v>3</v>
      </c>
      <c r="U45" s="113"/>
    </row>
    <row r="46" spans="1:21" x14ac:dyDescent="0.3">
      <c r="A46" s="111" t="s">
        <v>83</v>
      </c>
      <c r="B46" s="112" t="s">
        <v>51</v>
      </c>
      <c r="C46" s="113">
        <v>3</v>
      </c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09"/>
      <c r="R46" s="115">
        <f t="shared" si="3"/>
        <v>1</v>
      </c>
      <c r="S46" s="116">
        <f t="shared" si="2"/>
        <v>3</v>
      </c>
      <c r="U46" s="113"/>
    </row>
    <row r="47" spans="1:21" x14ac:dyDescent="0.3">
      <c r="A47" s="111" t="s">
        <v>84</v>
      </c>
      <c r="B47" s="112" t="s">
        <v>51</v>
      </c>
      <c r="C47" s="113"/>
      <c r="D47" s="113"/>
      <c r="E47" s="113"/>
      <c r="F47" s="113"/>
      <c r="G47" s="113"/>
      <c r="H47" s="114"/>
      <c r="I47" s="113"/>
      <c r="J47" s="113"/>
      <c r="K47" s="113"/>
      <c r="L47" s="113"/>
      <c r="M47" s="113"/>
      <c r="N47" s="113"/>
      <c r="O47" s="113"/>
      <c r="P47" s="113"/>
      <c r="Q47" s="109"/>
      <c r="R47" s="117">
        <v>1</v>
      </c>
      <c r="S47" s="116">
        <f t="shared" si="2"/>
        <v>0</v>
      </c>
      <c r="U47" s="121" t="s">
        <v>353</v>
      </c>
    </row>
    <row r="48" spans="1:21" x14ac:dyDescent="0.3">
      <c r="A48" s="111" t="s">
        <v>85</v>
      </c>
      <c r="B48" s="112" t="s">
        <v>51</v>
      </c>
      <c r="C48" s="113"/>
      <c r="D48" s="113"/>
      <c r="E48" s="113"/>
      <c r="F48" s="113"/>
      <c r="G48" s="113"/>
      <c r="H48" s="113"/>
      <c r="I48" s="113"/>
      <c r="J48" s="113"/>
      <c r="K48" s="113">
        <v>2</v>
      </c>
      <c r="L48" s="113"/>
      <c r="M48" s="113"/>
      <c r="N48" s="113"/>
      <c r="O48" s="113"/>
      <c r="P48" s="113"/>
      <c r="Q48" s="109"/>
      <c r="R48" s="115">
        <f>IF(COUNTA(C48:P48)=0,"",COUNTA(C48:P48))</f>
        <v>1</v>
      </c>
      <c r="S48" s="116">
        <f t="shared" si="2"/>
        <v>2</v>
      </c>
      <c r="U48" s="121" t="s">
        <v>353</v>
      </c>
    </row>
    <row r="49" spans="1:22" x14ac:dyDescent="0.3">
      <c r="A49" s="111" t="s">
        <v>86</v>
      </c>
      <c r="B49" s="112" t="s">
        <v>51</v>
      </c>
      <c r="C49" s="113"/>
      <c r="D49" s="113"/>
      <c r="E49" s="113"/>
      <c r="F49" s="113"/>
      <c r="G49" s="113"/>
      <c r="H49" s="114"/>
      <c r="I49" s="113"/>
      <c r="J49" s="113"/>
      <c r="K49" s="113"/>
      <c r="L49" s="113"/>
      <c r="M49" s="113"/>
      <c r="N49" s="113"/>
      <c r="O49" s="113"/>
      <c r="P49" s="113"/>
      <c r="Q49" s="109"/>
      <c r="R49" s="115" t="str">
        <f>IF(COUNTA(C49:P49)=0,"",COUNTA(C49:P49))</f>
        <v/>
      </c>
      <c r="S49" s="116">
        <f t="shared" si="2"/>
        <v>0</v>
      </c>
      <c r="U49" s="114"/>
    </row>
    <row r="50" spans="1:22" x14ac:dyDescent="0.3">
      <c r="A50" s="111" t="s">
        <v>87</v>
      </c>
      <c r="B50" s="112" t="s">
        <v>51</v>
      </c>
      <c r="C50" s="113"/>
      <c r="D50" s="113"/>
      <c r="E50" s="113"/>
      <c r="F50" s="113"/>
      <c r="G50" s="113"/>
      <c r="H50" s="114"/>
      <c r="I50" s="113"/>
      <c r="J50" s="113"/>
      <c r="K50" s="113"/>
      <c r="L50" s="113"/>
      <c r="M50" s="113"/>
      <c r="N50" s="113"/>
      <c r="O50" s="113"/>
      <c r="P50" s="113"/>
      <c r="Q50" s="109"/>
      <c r="R50" s="115" t="str">
        <f>IF(COUNTA(C50:P50)=0,"",COUNTA(C50:P50))</f>
        <v/>
      </c>
      <c r="S50" s="116">
        <f t="shared" si="2"/>
        <v>0</v>
      </c>
      <c r="U50" s="114"/>
    </row>
    <row r="51" spans="1:22" x14ac:dyDescent="0.3">
      <c r="A51" s="111" t="s">
        <v>369</v>
      </c>
      <c r="B51" s="112" t="s">
        <v>51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>
        <v>6</v>
      </c>
      <c r="O51" s="113"/>
      <c r="P51" s="113"/>
      <c r="Q51" s="109"/>
      <c r="R51" s="115">
        <f>IF(COUNTA(C51:P51)=0,"",COUNTA(C51:P51))</f>
        <v>1</v>
      </c>
      <c r="S51" s="116">
        <f t="shared" si="2"/>
        <v>6</v>
      </c>
      <c r="U51" s="113"/>
    </row>
    <row r="52" spans="1:22" x14ac:dyDescent="0.3">
      <c r="A52" s="122" t="s">
        <v>89</v>
      </c>
      <c r="B52" s="123" t="s">
        <v>51</v>
      </c>
      <c r="C52" s="124">
        <v>3</v>
      </c>
      <c r="D52" s="124"/>
      <c r="E52" s="124"/>
      <c r="F52" s="124"/>
      <c r="G52" s="124"/>
      <c r="H52" s="125">
        <v>7</v>
      </c>
      <c r="I52" s="124"/>
      <c r="J52" s="124"/>
      <c r="K52" s="124">
        <v>4</v>
      </c>
      <c r="L52" s="124"/>
      <c r="M52" s="124"/>
      <c r="N52" s="124"/>
      <c r="O52" s="124"/>
      <c r="P52" s="124"/>
      <c r="Q52" s="126"/>
      <c r="R52" s="127">
        <f>IF(COUNTA(C52:P52)=0,"",COUNTA(C52:P52))</f>
        <v>3</v>
      </c>
      <c r="S52" s="128">
        <f t="shared" si="2"/>
        <v>14</v>
      </c>
      <c r="U52" s="118" t="s">
        <v>353</v>
      </c>
    </row>
    <row r="53" spans="1:22" x14ac:dyDescent="0.3">
      <c r="A53" s="111" t="s">
        <v>90</v>
      </c>
      <c r="B53" s="112" t="s">
        <v>51</v>
      </c>
      <c r="C53" s="113"/>
      <c r="D53" s="113"/>
      <c r="E53" s="113"/>
      <c r="F53" s="113"/>
      <c r="G53" s="113"/>
      <c r="H53" s="114"/>
      <c r="I53" s="113"/>
      <c r="J53" s="113"/>
      <c r="K53" s="113"/>
      <c r="L53" s="113"/>
      <c r="M53" s="113"/>
      <c r="N53" s="113"/>
      <c r="O53" s="113"/>
      <c r="P53" s="113"/>
      <c r="Q53" s="109"/>
      <c r="R53" s="117">
        <v>1</v>
      </c>
      <c r="S53" s="116">
        <f t="shared" si="2"/>
        <v>0</v>
      </c>
      <c r="U53" s="118" t="s">
        <v>353</v>
      </c>
      <c r="V53" s="119" t="s">
        <v>358</v>
      </c>
    </row>
    <row r="54" spans="1:22" x14ac:dyDescent="0.3">
      <c r="A54" s="111" t="s">
        <v>175</v>
      </c>
      <c r="B54" s="112" t="s">
        <v>51</v>
      </c>
      <c r="C54" s="113"/>
      <c r="D54" s="113"/>
      <c r="E54" s="113"/>
      <c r="F54" s="113"/>
      <c r="G54" s="113"/>
      <c r="H54" s="114"/>
      <c r="I54" s="113"/>
      <c r="J54" s="113"/>
      <c r="K54" s="113"/>
      <c r="L54" s="113"/>
      <c r="M54" s="113"/>
      <c r="N54" s="113"/>
      <c r="O54" s="113"/>
      <c r="P54" s="113"/>
      <c r="Q54" s="109"/>
      <c r="R54" s="115" t="str">
        <f>IF(COUNTA(C54:P54)=0,"",COUNTA(C54:P54))</f>
        <v/>
      </c>
      <c r="S54" s="116">
        <f t="shared" si="2"/>
        <v>0</v>
      </c>
      <c r="U54" s="114"/>
    </row>
    <row r="55" spans="1:22" x14ac:dyDescent="0.3">
      <c r="A55" s="111" t="s">
        <v>91</v>
      </c>
      <c r="B55" s="112" t="s">
        <v>51</v>
      </c>
      <c r="C55" s="113"/>
      <c r="D55" s="113"/>
      <c r="E55" s="113"/>
      <c r="F55" s="113"/>
      <c r="G55" s="113"/>
      <c r="H55" s="114"/>
      <c r="I55" s="113"/>
      <c r="J55" s="113"/>
      <c r="K55" s="113"/>
      <c r="L55" s="113"/>
      <c r="M55" s="113"/>
      <c r="N55" s="113"/>
      <c r="O55" s="113"/>
      <c r="P55" s="113"/>
      <c r="Q55" s="109"/>
      <c r="R55" s="115" t="str">
        <f>IF(COUNTA(C55:P55)=0,"",COUNTA(C55:P55))</f>
        <v/>
      </c>
      <c r="S55" s="116">
        <f t="shared" si="2"/>
        <v>0</v>
      </c>
      <c r="U55" s="114"/>
    </row>
    <row r="56" spans="1:22" x14ac:dyDescent="0.3">
      <c r="A56" s="111" t="s">
        <v>92</v>
      </c>
      <c r="B56" s="112" t="s">
        <v>51</v>
      </c>
      <c r="C56" s="113"/>
      <c r="D56" s="113"/>
      <c r="E56" s="113"/>
      <c r="F56" s="113"/>
      <c r="G56" s="113"/>
      <c r="H56" s="114"/>
      <c r="I56" s="113"/>
      <c r="J56" s="113"/>
      <c r="K56" s="113"/>
      <c r="L56" s="113"/>
      <c r="M56" s="113"/>
      <c r="N56" s="113"/>
      <c r="O56" s="113">
        <v>2</v>
      </c>
      <c r="P56" s="113"/>
      <c r="Q56" s="109"/>
      <c r="R56" s="133">
        <f>IF(COUNTA(C56:P56)=0,"",COUNTA(C56:P56))</f>
        <v>1</v>
      </c>
      <c r="S56" s="134">
        <f t="shared" si="2"/>
        <v>2</v>
      </c>
      <c r="U56" s="118" t="s">
        <v>353</v>
      </c>
    </row>
    <row r="57" spans="1:22" x14ac:dyDescent="0.3">
      <c r="A57" s="111" t="s">
        <v>93</v>
      </c>
      <c r="B57" s="112" t="s">
        <v>51</v>
      </c>
      <c r="C57" s="113"/>
      <c r="D57" s="113"/>
      <c r="E57" s="113"/>
      <c r="F57" s="113"/>
      <c r="G57" s="113"/>
      <c r="H57" s="114"/>
      <c r="I57" s="113"/>
      <c r="J57" s="113"/>
      <c r="K57" s="113">
        <v>1.5</v>
      </c>
      <c r="L57" s="113">
        <v>5</v>
      </c>
      <c r="M57" s="113"/>
      <c r="N57" s="113"/>
      <c r="O57" s="113"/>
      <c r="P57" s="113"/>
      <c r="Q57" s="109"/>
      <c r="R57" s="133">
        <f>IF(COUNTA(C57:P57)=0,"",COUNTA(C57:P57))</f>
        <v>2</v>
      </c>
      <c r="S57" s="134">
        <f t="shared" si="2"/>
        <v>6.5</v>
      </c>
      <c r="U57" s="121" t="s">
        <v>353</v>
      </c>
    </row>
    <row r="58" spans="1:22" x14ac:dyDescent="0.3">
      <c r="A58" s="111" t="s">
        <v>94</v>
      </c>
      <c r="B58" s="112" t="s">
        <v>51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09"/>
      <c r="R58" s="117">
        <v>1</v>
      </c>
      <c r="S58" s="116">
        <f t="shared" si="2"/>
        <v>0</v>
      </c>
      <c r="U58" s="121" t="s">
        <v>353</v>
      </c>
    </row>
    <row r="59" spans="1:22" x14ac:dyDescent="0.3">
      <c r="A59" s="111" t="s">
        <v>95</v>
      </c>
      <c r="B59" s="112" t="s">
        <v>61</v>
      </c>
      <c r="C59" s="113"/>
      <c r="D59" s="113"/>
      <c r="E59" s="113"/>
      <c r="F59" s="113">
        <v>3</v>
      </c>
      <c r="G59" s="113">
        <v>5</v>
      </c>
      <c r="H59" s="114"/>
      <c r="I59" s="113"/>
      <c r="J59" s="113"/>
      <c r="K59" s="113"/>
      <c r="L59" s="113"/>
      <c r="M59" s="113"/>
      <c r="N59" s="113"/>
      <c r="O59" s="113"/>
      <c r="P59" s="113"/>
      <c r="Q59" s="109"/>
      <c r="R59" s="115">
        <f>IF(COUNTA(C59:P59)=0,"",COUNTA(C59:P59))</f>
        <v>2</v>
      </c>
      <c r="S59" s="116">
        <f t="shared" si="2"/>
        <v>8</v>
      </c>
      <c r="U59" s="114" t="s">
        <v>353</v>
      </c>
      <c r="V59" s="119" t="s">
        <v>358</v>
      </c>
    </row>
    <row r="60" spans="1:22" x14ac:dyDescent="0.3">
      <c r="A60" s="122" t="s">
        <v>340</v>
      </c>
      <c r="B60" s="123" t="s">
        <v>51</v>
      </c>
      <c r="C60" s="124"/>
      <c r="D60" s="124"/>
      <c r="E60" s="124">
        <v>3</v>
      </c>
      <c r="F60" s="124">
        <v>3</v>
      </c>
      <c r="G60" s="124"/>
      <c r="H60" s="125"/>
      <c r="I60" s="124"/>
      <c r="J60" s="124"/>
      <c r="K60" s="124"/>
      <c r="L60" s="124"/>
      <c r="M60" s="124">
        <v>4</v>
      </c>
      <c r="N60" s="124"/>
      <c r="O60" s="124"/>
      <c r="P60" s="124"/>
      <c r="Q60" s="126"/>
      <c r="R60" s="127">
        <f>IF(COUNTA(C60:P60)=0,"",COUNTA(C60:P60))</f>
        <v>3</v>
      </c>
      <c r="S60" s="128">
        <f t="shared" si="2"/>
        <v>10</v>
      </c>
      <c r="U60" s="121" t="s">
        <v>353</v>
      </c>
    </row>
    <row r="61" spans="1:22" x14ac:dyDescent="0.3">
      <c r="A61" s="111" t="s">
        <v>96</v>
      </c>
      <c r="B61" s="112" t="s">
        <v>51</v>
      </c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09"/>
      <c r="R61" s="115" t="str">
        <f>IF(COUNTA(C61:P61)=0,"",COUNTA(C61:P61))</f>
        <v/>
      </c>
      <c r="S61" s="116">
        <f t="shared" si="2"/>
        <v>0</v>
      </c>
      <c r="U61" s="113"/>
    </row>
    <row r="62" spans="1:22" x14ac:dyDescent="0.3">
      <c r="A62" s="111" t="s">
        <v>97</v>
      </c>
      <c r="B62" s="112" t="s">
        <v>51</v>
      </c>
      <c r="C62" s="113"/>
      <c r="D62" s="113"/>
      <c r="E62" s="113"/>
      <c r="F62" s="113"/>
      <c r="G62" s="113"/>
      <c r="H62" s="114"/>
      <c r="I62" s="113"/>
      <c r="J62" s="113"/>
      <c r="K62" s="113">
        <v>2</v>
      </c>
      <c r="L62" s="113"/>
      <c r="M62" s="113"/>
      <c r="N62" s="113"/>
      <c r="O62" s="113"/>
      <c r="P62" s="113"/>
      <c r="Q62" s="109"/>
      <c r="R62" s="115">
        <f>IF(COUNTA(C62:P62)=0,"",COUNTA(C62:P62))</f>
        <v>1</v>
      </c>
      <c r="S62" s="116">
        <f t="shared" si="2"/>
        <v>2</v>
      </c>
      <c r="U62" s="118" t="s">
        <v>353</v>
      </c>
      <c r="V62" s="119" t="s">
        <v>358</v>
      </c>
    </row>
    <row r="63" spans="1:22" x14ac:dyDescent="0.3">
      <c r="A63" s="122" t="s">
        <v>98</v>
      </c>
      <c r="B63" s="123" t="s">
        <v>51</v>
      </c>
      <c r="C63" s="124"/>
      <c r="D63" s="124"/>
      <c r="E63" s="124"/>
      <c r="F63" s="124"/>
      <c r="G63" s="124"/>
      <c r="H63" s="125">
        <v>3.5</v>
      </c>
      <c r="I63" s="124"/>
      <c r="J63" s="124"/>
      <c r="K63" s="124">
        <v>4</v>
      </c>
      <c r="L63" s="124"/>
      <c r="M63" s="124"/>
      <c r="N63" s="124">
        <v>3</v>
      </c>
      <c r="O63" s="124"/>
      <c r="P63" s="124"/>
      <c r="Q63" s="126"/>
      <c r="R63" s="127">
        <f>IF(COUNTA(C63:P63)=0,"",COUNTA(C63:P63))</f>
        <v>3</v>
      </c>
      <c r="S63" s="128">
        <f t="shared" si="2"/>
        <v>10.5</v>
      </c>
      <c r="U63" s="114"/>
    </row>
    <row r="64" spans="1:22" x14ac:dyDescent="0.3">
      <c r="A64" s="111" t="s">
        <v>99</v>
      </c>
      <c r="B64" s="112" t="s">
        <v>51</v>
      </c>
      <c r="C64" s="113"/>
      <c r="D64" s="113"/>
      <c r="E64" s="113"/>
      <c r="F64" s="113"/>
      <c r="G64" s="113"/>
      <c r="H64" s="114"/>
      <c r="I64" s="113"/>
      <c r="J64" s="113"/>
      <c r="K64" s="113"/>
      <c r="L64" s="113"/>
      <c r="M64" s="113"/>
      <c r="N64" s="113"/>
      <c r="O64" s="113"/>
      <c r="P64" s="113"/>
      <c r="Q64" s="109"/>
      <c r="R64" s="117">
        <v>1</v>
      </c>
      <c r="S64" s="116">
        <f t="shared" si="2"/>
        <v>0</v>
      </c>
      <c r="U64" s="121" t="s">
        <v>353</v>
      </c>
    </row>
    <row r="65" spans="1:22" x14ac:dyDescent="0.3">
      <c r="A65" s="111" t="s">
        <v>100</v>
      </c>
      <c r="B65" s="112" t="s">
        <v>61</v>
      </c>
      <c r="C65" s="113"/>
      <c r="D65" s="113"/>
      <c r="E65" s="113"/>
      <c r="F65" s="113"/>
      <c r="G65" s="113"/>
      <c r="H65" s="114"/>
      <c r="I65" s="113"/>
      <c r="J65" s="113"/>
      <c r="K65" s="113"/>
      <c r="L65" s="113"/>
      <c r="M65" s="113"/>
      <c r="N65" s="113"/>
      <c r="O65" s="113"/>
      <c r="P65" s="113"/>
      <c r="Q65" s="109"/>
      <c r="R65" s="117">
        <v>1</v>
      </c>
      <c r="S65" s="116">
        <f t="shared" si="2"/>
        <v>0</v>
      </c>
      <c r="U65" s="121" t="s">
        <v>353</v>
      </c>
    </row>
    <row r="66" spans="1:22" x14ac:dyDescent="0.3">
      <c r="A66" s="111" t="s">
        <v>101</v>
      </c>
      <c r="B66" s="112" t="s">
        <v>51</v>
      </c>
      <c r="C66" s="113">
        <v>3</v>
      </c>
      <c r="D66" s="113"/>
      <c r="E66" s="113"/>
      <c r="F66" s="113"/>
      <c r="G66" s="113"/>
      <c r="H66" s="114"/>
      <c r="I66" s="113"/>
      <c r="J66" s="113"/>
      <c r="K66" s="113"/>
      <c r="L66" s="113"/>
      <c r="M66" s="113"/>
      <c r="N66" s="113"/>
      <c r="O66" s="113"/>
      <c r="P66" s="113"/>
      <c r="Q66" s="109"/>
      <c r="R66" s="115">
        <f>IF(COUNTA(C66:P66)=0,"",COUNTA(C66:P66))</f>
        <v>1</v>
      </c>
      <c r="S66" s="116">
        <f t="shared" si="2"/>
        <v>3</v>
      </c>
      <c r="U66" s="114"/>
    </row>
    <row r="67" spans="1:22" x14ac:dyDescent="0.3">
      <c r="A67" s="111" t="s">
        <v>102</v>
      </c>
      <c r="B67" s="112" t="s">
        <v>61</v>
      </c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09"/>
      <c r="R67" s="117">
        <v>1</v>
      </c>
      <c r="S67" s="116">
        <f t="shared" si="2"/>
        <v>0</v>
      </c>
      <c r="U67" s="113" t="s">
        <v>353</v>
      </c>
    </row>
    <row r="68" spans="1:22" x14ac:dyDescent="0.3">
      <c r="A68" s="122" t="s">
        <v>343</v>
      </c>
      <c r="B68" s="123" t="s">
        <v>344</v>
      </c>
      <c r="C68" s="124"/>
      <c r="D68" s="124">
        <v>2.5</v>
      </c>
      <c r="E68" s="124"/>
      <c r="F68" s="124">
        <v>3</v>
      </c>
      <c r="G68" s="124"/>
      <c r="H68" s="125"/>
      <c r="I68" s="124"/>
      <c r="J68" s="124"/>
      <c r="K68" s="124">
        <v>2</v>
      </c>
      <c r="L68" s="124"/>
      <c r="M68" s="124">
        <v>4</v>
      </c>
      <c r="N68" s="124">
        <v>3</v>
      </c>
      <c r="O68" s="124"/>
      <c r="P68" s="124"/>
      <c r="Q68" s="126"/>
      <c r="R68" s="127">
        <f>IF(COUNTA(C68:P68)=0,"",COUNTA(C68:P68))</f>
        <v>5</v>
      </c>
      <c r="S68" s="128">
        <f t="shared" si="2"/>
        <v>14.5</v>
      </c>
      <c r="U68" s="114"/>
    </row>
    <row r="69" spans="1:22" x14ac:dyDescent="0.3">
      <c r="A69" s="111" t="s">
        <v>103</v>
      </c>
      <c r="B69" s="112" t="s">
        <v>51</v>
      </c>
      <c r="C69" s="113"/>
      <c r="D69" s="113">
        <v>5</v>
      </c>
      <c r="E69" s="113"/>
      <c r="F69" s="113"/>
      <c r="G69" s="113"/>
      <c r="H69" s="114"/>
      <c r="I69" s="113"/>
      <c r="J69" s="113"/>
      <c r="K69" s="113">
        <v>1.5</v>
      </c>
      <c r="L69" s="113"/>
      <c r="M69" s="113"/>
      <c r="N69" s="113"/>
      <c r="O69" s="113"/>
      <c r="P69" s="113"/>
      <c r="Q69" s="109"/>
      <c r="R69" s="115">
        <f>IF(COUNTA(C69:P69)=0,"",COUNTA(C69:P69))</f>
        <v>2</v>
      </c>
      <c r="S69" s="116">
        <f t="shared" ref="S69:S93" si="4">SUM(C69:P69)</f>
        <v>6.5</v>
      </c>
      <c r="U69" s="118" t="s">
        <v>353</v>
      </c>
    </row>
    <row r="70" spans="1:22" x14ac:dyDescent="0.3">
      <c r="A70" s="122" t="s">
        <v>104</v>
      </c>
      <c r="B70" s="123" t="s">
        <v>51</v>
      </c>
      <c r="C70" s="124"/>
      <c r="D70" s="124">
        <v>2.5</v>
      </c>
      <c r="E70" s="124"/>
      <c r="F70" s="124"/>
      <c r="G70" s="124">
        <v>5</v>
      </c>
      <c r="H70" s="125">
        <v>3.5</v>
      </c>
      <c r="I70" s="124"/>
      <c r="J70" s="124"/>
      <c r="K70" s="124"/>
      <c r="L70" s="124"/>
      <c r="M70" s="124"/>
      <c r="N70" s="124">
        <v>3</v>
      </c>
      <c r="O70" s="124"/>
      <c r="P70" s="124"/>
      <c r="Q70" s="126"/>
      <c r="R70" s="127">
        <f>IF(COUNTA(C70:P70)=0,"",COUNTA(C70:P70))</f>
        <v>4</v>
      </c>
      <c r="S70" s="128">
        <f t="shared" si="4"/>
        <v>14</v>
      </c>
      <c r="U70" s="121" t="s">
        <v>353</v>
      </c>
    </row>
    <row r="71" spans="1:22" x14ac:dyDescent="0.3">
      <c r="A71" s="111" t="s">
        <v>105</v>
      </c>
      <c r="B71" s="112" t="s">
        <v>51</v>
      </c>
      <c r="C71" s="113"/>
      <c r="D71" s="113"/>
      <c r="E71" s="113"/>
      <c r="F71" s="113"/>
      <c r="G71" s="113"/>
      <c r="H71" s="114"/>
      <c r="I71" s="113"/>
      <c r="J71" s="113"/>
      <c r="K71" s="113"/>
      <c r="L71" s="113"/>
      <c r="M71" s="113"/>
      <c r="N71" s="113"/>
      <c r="O71" s="113"/>
      <c r="P71" s="113"/>
      <c r="Q71" s="109"/>
      <c r="R71" s="117">
        <v>1</v>
      </c>
      <c r="S71" s="116">
        <f t="shared" si="4"/>
        <v>0</v>
      </c>
      <c r="U71" s="118" t="s">
        <v>353</v>
      </c>
      <c r="V71" s="119" t="s">
        <v>358</v>
      </c>
    </row>
    <row r="72" spans="1:22" x14ac:dyDescent="0.3">
      <c r="A72" s="122" t="s">
        <v>106</v>
      </c>
      <c r="B72" s="123" t="s">
        <v>51</v>
      </c>
      <c r="C72" s="124"/>
      <c r="D72" s="124">
        <v>2.5</v>
      </c>
      <c r="E72" s="124">
        <v>6</v>
      </c>
      <c r="F72" s="124"/>
      <c r="G72" s="124">
        <v>5</v>
      </c>
      <c r="H72" s="124"/>
      <c r="I72" s="124"/>
      <c r="J72" s="124"/>
      <c r="K72" s="124"/>
      <c r="L72" s="124"/>
      <c r="M72" s="124"/>
      <c r="N72" s="124"/>
      <c r="O72" s="124">
        <v>2</v>
      </c>
      <c r="P72" s="124"/>
      <c r="Q72" s="126"/>
      <c r="R72" s="127">
        <f t="shared" ref="R72:R93" si="5">IF(COUNTA(C72:P72)=0,"",COUNTA(C72:P72))</f>
        <v>4</v>
      </c>
      <c r="S72" s="128">
        <f t="shared" si="4"/>
        <v>15.5</v>
      </c>
      <c r="U72" s="113"/>
    </row>
    <row r="73" spans="1:22" x14ac:dyDescent="0.3">
      <c r="A73" s="111" t="s">
        <v>107</v>
      </c>
      <c r="B73" s="112" t="s">
        <v>61</v>
      </c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09"/>
      <c r="R73" s="115" t="str">
        <f t="shared" si="5"/>
        <v/>
      </c>
      <c r="S73" s="116">
        <f t="shared" si="4"/>
        <v>0</v>
      </c>
      <c r="U73" s="113"/>
    </row>
    <row r="74" spans="1:22" x14ac:dyDescent="0.3">
      <c r="A74" s="111" t="s">
        <v>108</v>
      </c>
      <c r="B74" s="112" t="s">
        <v>61</v>
      </c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09"/>
      <c r="R74" s="115" t="str">
        <f t="shared" si="5"/>
        <v/>
      </c>
      <c r="S74" s="116">
        <f t="shared" si="4"/>
        <v>0</v>
      </c>
      <c r="U74" s="113"/>
    </row>
    <row r="75" spans="1:22" x14ac:dyDescent="0.3">
      <c r="A75" s="111" t="s">
        <v>109</v>
      </c>
      <c r="B75" s="112" t="s">
        <v>61</v>
      </c>
      <c r="C75" s="113"/>
      <c r="D75" s="113"/>
      <c r="E75" s="113"/>
      <c r="F75" s="113"/>
      <c r="G75" s="113"/>
      <c r="H75" s="114">
        <v>3.5</v>
      </c>
      <c r="I75" s="113"/>
      <c r="J75" s="113"/>
      <c r="K75" s="113"/>
      <c r="L75" s="113"/>
      <c r="M75" s="113"/>
      <c r="N75" s="113"/>
      <c r="O75" s="113"/>
      <c r="P75" s="113"/>
      <c r="Q75" s="109"/>
      <c r="R75" s="115">
        <f t="shared" si="5"/>
        <v>1</v>
      </c>
      <c r="S75" s="116">
        <f t="shared" si="4"/>
        <v>3.5</v>
      </c>
      <c r="U75" s="121" t="s">
        <v>353</v>
      </c>
    </row>
    <row r="76" spans="1:22" x14ac:dyDescent="0.3">
      <c r="A76" s="111" t="s">
        <v>110</v>
      </c>
      <c r="B76" s="112" t="s">
        <v>51</v>
      </c>
      <c r="C76" s="113"/>
      <c r="D76" s="113"/>
      <c r="E76" s="113"/>
      <c r="F76" s="113"/>
      <c r="G76" s="113"/>
      <c r="H76" s="114"/>
      <c r="I76" s="113"/>
      <c r="J76" s="113"/>
      <c r="K76" s="113">
        <v>2</v>
      </c>
      <c r="L76" s="113"/>
      <c r="M76" s="113"/>
      <c r="N76" s="113"/>
      <c r="O76" s="113"/>
      <c r="P76" s="113"/>
      <c r="Q76" s="109"/>
      <c r="R76" s="115">
        <f t="shared" si="5"/>
        <v>1</v>
      </c>
      <c r="S76" s="116">
        <f t="shared" si="4"/>
        <v>2</v>
      </c>
      <c r="U76" s="121" t="s">
        <v>353</v>
      </c>
    </row>
    <row r="77" spans="1:22" x14ac:dyDescent="0.3">
      <c r="A77" s="111" t="s">
        <v>111</v>
      </c>
      <c r="B77" s="112" t="s">
        <v>51</v>
      </c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09"/>
      <c r="R77" s="115" t="str">
        <f t="shared" si="5"/>
        <v/>
      </c>
      <c r="S77" s="116">
        <f t="shared" si="4"/>
        <v>0</v>
      </c>
      <c r="U77" s="113"/>
    </row>
    <row r="78" spans="1:22" x14ac:dyDescent="0.3">
      <c r="A78" s="122" t="s">
        <v>112</v>
      </c>
      <c r="B78" s="123" t="s">
        <v>61</v>
      </c>
      <c r="C78" s="124">
        <v>3</v>
      </c>
      <c r="D78" s="124"/>
      <c r="E78" s="124"/>
      <c r="F78" s="124">
        <v>3</v>
      </c>
      <c r="G78" s="124"/>
      <c r="H78" s="125"/>
      <c r="I78" s="124"/>
      <c r="J78" s="124"/>
      <c r="K78" s="124">
        <v>1.5</v>
      </c>
      <c r="L78" s="124"/>
      <c r="M78" s="124">
        <v>4</v>
      </c>
      <c r="N78" s="124"/>
      <c r="O78" s="124"/>
      <c r="P78" s="124"/>
      <c r="Q78" s="126"/>
      <c r="R78" s="127">
        <f t="shared" si="5"/>
        <v>4</v>
      </c>
      <c r="S78" s="128">
        <f t="shared" si="4"/>
        <v>11.5</v>
      </c>
      <c r="U78" s="121" t="s">
        <v>353</v>
      </c>
    </row>
    <row r="79" spans="1:22" x14ac:dyDescent="0.3">
      <c r="A79" s="122" t="s">
        <v>345</v>
      </c>
      <c r="B79" s="123" t="s">
        <v>51</v>
      </c>
      <c r="C79" s="124"/>
      <c r="D79" s="124">
        <v>2.5</v>
      </c>
      <c r="E79" s="124">
        <v>12</v>
      </c>
      <c r="F79" s="124">
        <v>2</v>
      </c>
      <c r="G79" s="124"/>
      <c r="H79" s="125"/>
      <c r="I79" s="124"/>
      <c r="J79" s="124"/>
      <c r="K79" s="124">
        <v>4</v>
      </c>
      <c r="L79" s="124">
        <v>5</v>
      </c>
      <c r="M79" s="124"/>
      <c r="N79" s="124"/>
      <c r="O79" s="124"/>
      <c r="P79" s="124"/>
      <c r="Q79" s="126"/>
      <c r="R79" s="127">
        <f t="shared" si="5"/>
        <v>5</v>
      </c>
      <c r="S79" s="128">
        <f t="shared" si="4"/>
        <v>25.5</v>
      </c>
      <c r="U79" s="118" t="s">
        <v>353</v>
      </c>
    </row>
    <row r="80" spans="1:22" x14ac:dyDescent="0.3">
      <c r="A80" s="111" t="s">
        <v>113</v>
      </c>
      <c r="B80" s="112" t="s">
        <v>51</v>
      </c>
      <c r="C80" s="113"/>
      <c r="D80" s="113"/>
      <c r="E80" s="113"/>
      <c r="F80" s="113"/>
      <c r="G80" s="113"/>
      <c r="H80" s="114"/>
      <c r="I80" s="113"/>
      <c r="J80" s="113"/>
      <c r="K80" s="113"/>
      <c r="L80" s="113"/>
      <c r="M80" s="113"/>
      <c r="N80" s="113"/>
      <c r="O80" s="113"/>
      <c r="P80" s="113"/>
      <c r="Q80" s="109"/>
      <c r="R80" s="115" t="str">
        <f t="shared" si="5"/>
        <v/>
      </c>
      <c r="S80" s="116">
        <f t="shared" si="4"/>
        <v>0</v>
      </c>
      <c r="U80" s="114"/>
    </row>
    <row r="81" spans="1:22" x14ac:dyDescent="0.3">
      <c r="A81" s="111" t="s">
        <v>114</v>
      </c>
      <c r="B81" s="112" t="s">
        <v>370</v>
      </c>
      <c r="C81" s="113"/>
      <c r="D81" s="113"/>
      <c r="E81" s="113"/>
      <c r="F81" s="113"/>
      <c r="G81" s="113"/>
      <c r="H81" s="114"/>
      <c r="I81" s="113"/>
      <c r="J81" s="113"/>
      <c r="K81" s="113"/>
      <c r="L81" s="113"/>
      <c r="M81" s="113"/>
      <c r="N81" s="113"/>
      <c r="O81" s="113"/>
      <c r="P81" s="113"/>
      <c r="Q81" s="109"/>
      <c r="R81" s="115" t="str">
        <f t="shared" si="5"/>
        <v/>
      </c>
      <c r="S81" s="116">
        <f t="shared" si="4"/>
        <v>0</v>
      </c>
      <c r="U81" s="114"/>
    </row>
    <row r="82" spans="1:22" x14ac:dyDescent="0.3">
      <c r="A82" s="111" t="s">
        <v>269</v>
      </c>
      <c r="B82" s="112" t="s">
        <v>51</v>
      </c>
      <c r="C82" s="113"/>
      <c r="D82" s="113">
        <v>2.5</v>
      </c>
      <c r="E82" s="113"/>
      <c r="F82" s="113"/>
      <c r="G82" s="113"/>
      <c r="H82" s="114"/>
      <c r="I82" s="113"/>
      <c r="J82" s="113"/>
      <c r="K82" s="113"/>
      <c r="L82" s="113">
        <v>5</v>
      </c>
      <c r="M82" s="113"/>
      <c r="N82" s="113"/>
      <c r="O82" s="113"/>
      <c r="P82" s="113"/>
      <c r="Q82" s="109"/>
      <c r="R82" s="115">
        <f t="shared" si="5"/>
        <v>2</v>
      </c>
      <c r="S82" s="116">
        <f t="shared" si="4"/>
        <v>7.5</v>
      </c>
      <c r="U82" s="118" t="s">
        <v>353</v>
      </c>
      <c r="V82" s="119" t="s">
        <v>358</v>
      </c>
    </row>
    <row r="83" spans="1:22" x14ac:dyDescent="0.3">
      <c r="A83" s="111" t="s">
        <v>116</v>
      </c>
      <c r="B83" s="112" t="s">
        <v>51</v>
      </c>
      <c r="C83" s="113"/>
      <c r="D83" s="113"/>
      <c r="E83" s="113"/>
      <c r="F83" s="113"/>
      <c r="G83" s="113">
        <v>5</v>
      </c>
      <c r="H83" s="114"/>
      <c r="I83" s="113"/>
      <c r="J83" s="113"/>
      <c r="K83" s="113"/>
      <c r="L83" s="113"/>
      <c r="M83" s="113"/>
      <c r="N83" s="113"/>
      <c r="O83" s="113"/>
      <c r="P83" s="113"/>
      <c r="Q83" s="109"/>
      <c r="R83" s="115">
        <f t="shared" si="5"/>
        <v>1</v>
      </c>
      <c r="S83" s="116">
        <f t="shared" si="4"/>
        <v>5</v>
      </c>
      <c r="U83" s="114"/>
    </row>
    <row r="84" spans="1:22" x14ac:dyDescent="0.3">
      <c r="A84" s="122" t="s">
        <v>117</v>
      </c>
      <c r="B84" s="123" t="s">
        <v>51</v>
      </c>
      <c r="C84" s="124"/>
      <c r="D84" s="124"/>
      <c r="E84" s="124"/>
      <c r="F84" s="124">
        <v>3</v>
      </c>
      <c r="G84" s="124">
        <v>5</v>
      </c>
      <c r="H84" s="125"/>
      <c r="I84" s="124"/>
      <c r="J84" s="124"/>
      <c r="K84" s="124"/>
      <c r="L84" s="124"/>
      <c r="M84" s="124"/>
      <c r="N84" s="124"/>
      <c r="O84" s="124"/>
      <c r="P84" s="124"/>
      <c r="Q84" s="126"/>
      <c r="R84" s="127">
        <f t="shared" si="5"/>
        <v>2</v>
      </c>
      <c r="S84" s="128">
        <f t="shared" si="4"/>
        <v>8</v>
      </c>
      <c r="U84" s="118" t="s">
        <v>353</v>
      </c>
      <c r="V84" s="119" t="s">
        <v>358</v>
      </c>
    </row>
    <row r="85" spans="1:22" x14ac:dyDescent="0.3">
      <c r="A85" s="135" t="s">
        <v>355</v>
      </c>
      <c r="B85" s="112" t="s">
        <v>51</v>
      </c>
      <c r="C85" s="113"/>
      <c r="D85" s="113"/>
      <c r="E85" s="113"/>
      <c r="F85" s="113"/>
      <c r="G85" s="113"/>
      <c r="H85" s="114"/>
      <c r="I85" s="113"/>
      <c r="J85" s="113"/>
      <c r="K85" s="113">
        <v>2</v>
      </c>
      <c r="L85" s="113"/>
      <c r="M85" s="113"/>
      <c r="N85" s="113"/>
      <c r="O85" s="113"/>
      <c r="P85" s="113"/>
      <c r="Q85" s="109"/>
      <c r="R85" s="136">
        <f t="shared" si="5"/>
        <v>1</v>
      </c>
      <c r="S85" s="137">
        <f t="shared" si="4"/>
        <v>2</v>
      </c>
      <c r="U85" s="114"/>
    </row>
    <row r="86" spans="1:22" x14ac:dyDescent="0.3">
      <c r="A86" s="111" t="s">
        <v>118</v>
      </c>
      <c r="B86" s="112" t="s">
        <v>51</v>
      </c>
      <c r="C86" s="113"/>
      <c r="D86" s="113"/>
      <c r="E86" s="113"/>
      <c r="F86" s="113"/>
      <c r="G86" s="113"/>
      <c r="H86" s="114"/>
      <c r="I86" s="113"/>
      <c r="J86" s="113"/>
      <c r="K86" s="113"/>
      <c r="L86" s="113"/>
      <c r="M86" s="113"/>
      <c r="N86" s="113"/>
      <c r="O86" s="113"/>
      <c r="P86" s="113"/>
      <c r="Q86" s="109"/>
      <c r="R86" s="115" t="str">
        <f t="shared" si="5"/>
        <v/>
      </c>
      <c r="S86" s="116">
        <f t="shared" si="4"/>
        <v>0</v>
      </c>
      <c r="U86" s="114"/>
    </row>
    <row r="87" spans="1:22" x14ac:dyDescent="0.3">
      <c r="A87" s="122" t="s">
        <v>119</v>
      </c>
      <c r="B87" s="123" t="s">
        <v>51</v>
      </c>
      <c r="C87" s="124"/>
      <c r="D87" s="124"/>
      <c r="E87" s="124"/>
      <c r="F87" s="124"/>
      <c r="G87" s="124">
        <v>5</v>
      </c>
      <c r="H87" s="125"/>
      <c r="I87" s="124"/>
      <c r="J87" s="124"/>
      <c r="K87" s="124">
        <v>8</v>
      </c>
      <c r="L87" s="124"/>
      <c r="M87" s="124"/>
      <c r="N87" s="124"/>
      <c r="O87" s="124"/>
      <c r="P87" s="124"/>
      <c r="Q87" s="126"/>
      <c r="R87" s="127">
        <f t="shared" si="5"/>
        <v>2</v>
      </c>
      <c r="S87" s="128">
        <f t="shared" si="4"/>
        <v>13</v>
      </c>
      <c r="U87" s="114"/>
    </row>
    <row r="88" spans="1:22" x14ac:dyDescent="0.3">
      <c r="A88" s="111" t="s">
        <v>121</v>
      </c>
      <c r="B88" s="112" t="s">
        <v>51</v>
      </c>
      <c r="C88" s="113"/>
      <c r="D88" s="113"/>
      <c r="E88" s="113"/>
      <c r="F88" s="113"/>
      <c r="G88" s="113"/>
      <c r="H88" s="114">
        <v>3.5</v>
      </c>
      <c r="I88" s="113"/>
      <c r="J88" s="113"/>
      <c r="K88" s="113"/>
      <c r="L88" s="113"/>
      <c r="M88" s="113"/>
      <c r="N88" s="113"/>
      <c r="O88" s="113"/>
      <c r="P88" s="113"/>
      <c r="Q88" s="109"/>
      <c r="R88" s="115">
        <f t="shared" si="5"/>
        <v>1</v>
      </c>
      <c r="S88" s="116">
        <f t="shared" si="4"/>
        <v>3.5</v>
      </c>
      <c r="U88" s="121" t="s">
        <v>353</v>
      </c>
    </row>
    <row r="89" spans="1:22" x14ac:dyDescent="0.3">
      <c r="A89" s="122" t="s">
        <v>126</v>
      </c>
      <c r="B89" s="123" t="s">
        <v>51</v>
      </c>
      <c r="C89" s="124"/>
      <c r="D89" s="124"/>
      <c r="E89" s="124"/>
      <c r="F89" s="124"/>
      <c r="G89" s="124"/>
      <c r="H89" s="125"/>
      <c r="I89" s="124"/>
      <c r="J89" s="124"/>
      <c r="K89" s="124">
        <v>2</v>
      </c>
      <c r="L89" s="124">
        <v>5</v>
      </c>
      <c r="M89" s="124">
        <v>4</v>
      </c>
      <c r="N89" s="124">
        <v>3</v>
      </c>
      <c r="O89" s="124"/>
      <c r="P89" s="124"/>
      <c r="Q89" s="126"/>
      <c r="R89" s="127">
        <f t="shared" si="5"/>
        <v>4</v>
      </c>
      <c r="S89" s="128">
        <f t="shared" si="4"/>
        <v>14</v>
      </c>
      <c r="U89" s="118" t="s">
        <v>353</v>
      </c>
    </row>
    <row r="90" spans="1:22" x14ac:dyDescent="0.3">
      <c r="A90" s="111" t="s">
        <v>122</v>
      </c>
      <c r="B90" s="112" t="s">
        <v>51</v>
      </c>
      <c r="C90" s="113"/>
      <c r="D90" s="113"/>
      <c r="E90" s="113"/>
      <c r="F90" s="113"/>
      <c r="G90" s="113"/>
      <c r="H90" s="114">
        <v>3.5</v>
      </c>
      <c r="I90" s="113"/>
      <c r="J90" s="113"/>
      <c r="K90" s="113"/>
      <c r="L90" s="113"/>
      <c r="M90" s="113"/>
      <c r="N90" s="113"/>
      <c r="O90" s="113"/>
      <c r="P90" s="113"/>
      <c r="Q90" s="109"/>
      <c r="R90" s="115">
        <f t="shared" si="5"/>
        <v>1</v>
      </c>
      <c r="S90" s="116">
        <f t="shared" si="4"/>
        <v>3.5</v>
      </c>
      <c r="U90" s="121" t="s">
        <v>353</v>
      </c>
    </row>
    <row r="91" spans="1:22" x14ac:dyDescent="0.3">
      <c r="A91" s="111" t="s">
        <v>123</v>
      </c>
      <c r="B91" s="112" t="s">
        <v>61</v>
      </c>
      <c r="C91" s="113"/>
      <c r="D91" s="113"/>
      <c r="E91" s="113"/>
      <c r="F91" s="113"/>
      <c r="G91" s="113"/>
      <c r="H91" s="114"/>
      <c r="I91" s="113"/>
      <c r="J91" s="113"/>
      <c r="K91" s="113">
        <v>1.5</v>
      </c>
      <c r="L91" s="113"/>
      <c r="M91" s="113"/>
      <c r="N91" s="113"/>
      <c r="O91" s="113"/>
      <c r="P91" s="113"/>
      <c r="Q91" s="109"/>
      <c r="R91" s="115">
        <f t="shared" si="5"/>
        <v>1</v>
      </c>
      <c r="S91" s="116">
        <f t="shared" si="4"/>
        <v>1.5</v>
      </c>
      <c r="U91" s="114"/>
    </row>
    <row r="92" spans="1:22" x14ac:dyDescent="0.3">
      <c r="A92" s="122" t="s">
        <v>124</v>
      </c>
      <c r="B92" s="123" t="s">
        <v>51</v>
      </c>
      <c r="C92" s="124"/>
      <c r="D92" s="124">
        <v>2.5</v>
      </c>
      <c r="E92" s="124"/>
      <c r="F92" s="124"/>
      <c r="G92" s="124">
        <v>5</v>
      </c>
      <c r="H92" s="125"/>
      <c r="I92" s="124"/>
      <c r="J92" s="124"/>
      <c r="K92" s="124">
        <v>4</v>
      </c>
      <c r="L92" s="124"/>
      <c r="M92" s="124"/>
      <c r="N92" s="124"/>
      <c r="O92" s="124"/>
      <c r="P92" s="124"/>
      <c r="Q92" s="126"/>
      <c r="R92" s="127">
        <f t="shared" si="5"/>
        <v>3</v>
      </c>
      <c r="S92" s="128">
        <f t="shared" si="4"/>
        <v>11.5</v>
      </c>
      <c r="U92" s="138" t="s">
        <v>353</v>
      </c>
    </row>
    <row r="93" spans="1:22" x14ac:dyDescent="0.3">
      <c r="A93" s="122" t="s">
        <v>125</v>
      </c>
      <c r="B93" s="123" t="s">
        <v>51</v>
      </c>
      <c r="C93" s="124"/>
      <c r="D93" s="124"/>
      <c r="E93" s="124"/>
      <c r="F93" s="124">
        <v>3</v>
      </c>
      <c r="G93" s="124">
        <v>5</v>
      </c>
      <c r="H93" s="125"/>
      <c r="I93" s="124"/>
      <c r="J93" s="124"/>
      <c r="K93" s="124">
        <v>4</v>
      </c>
      <c r="L93" s="124">
        <v>5</v>
      </c>
      <c r="M93" s="124"/>
      <c r="N93" s="124">
        <v>3</v>
      </c>
      <c r="O93" s="124"/>
      <c r="P93" s="124"/>
      <c r="Q93" s="126"/>
      <c r="R93" s="127">
        <f t="shared" si="5"/>
        <v>5</v>
      </c>
      <c r="S93" s="128">
        <f t="shared" si="4"/>
        <v>20</v>
      </c>
      <c r="U93" s="114" t="s">
        <v>353</v>
      </c>
      <c r="V93" s="119" t="s">
        <v>358</v>
      </c>
    </row>
    <row r="94" spans="1:22" x14ac:dyDescent="0.3">
      <c r="Q94" s="109"/>
      <c r="R94" s="109"/>
      <c r="S94" s="109"/>
    </row>
    <row r="95" spans="1:22" x14ac:dyDescent="0.3">
      <c r="A95" s="111" t="s">
        <v>13</v>
      </c>
      <c r="B95" s="112"/>
      <c r="C95" s="113">
        <f t="shared" ref="C95:O95" si="6">SUM(C5:C94)</f>
        <v>24</v>
      </c>
      <c r="D95" s="113">
        <f t="shared" si="6"/>
        <v>27.5</v>
      </c>
      <c r="E95" s="113">
        <f t="shared" si="6"/>
        <v>27</v>
      </c>
      <c r="F95" s="113">
        <f t="shared" si="6"/>
        <v>26</v>
      </c>
      <c r="G95" s="113">
        <f t="shared" si="6"/>
        <v>70</v>
      </c>
      <c r="H95" s="113">
        <f t="shared" si="6"/>
        <v>52.5</v>
      </c>
      <c r="I95" s="113">
        <f t="shared" si="6"/>
        <v>0</v>
      </c>
      <c r="J95" s="113">
        <f t="shared" si="6"/>
        <v>0</v>
      </c>
      <c r="K95" s="113">
        <f t="shared" si="6"/>
        <v>82.5</v>
      </c>
      <c r="L95" s="113">
        <f t="shared" si="6"/>
        <v>45</v>
      </c>
      <c r="M95" s="113">
        <f t="shared" si="6"/>
        <v>24</v>
      </c>
      <c r="N95" s="113">
        <f t="shared" si="6"/>
        <v>27</v>
      </c>
      <c r="O95" s="113">
        <f t="shared" si="6"/>
        <v>6</v>
      </c>
      <c r="P95" s="113"/>
      <c r="Q95" s="109"/>
      <c r="R95" s="115"/>
      <c r="S95" s="116">
        <f>SUM(S5:S94)</f>
        <v>411.5</v>
      </c>
      <c r="U95" s="113">
        <v>65</v>
      </c>
      <c r="V95" s="108" t="s">
        <v>317</v>
      </c>
    </row>
    <row r="96" spans="1:22" x14ac:dyDescent="0.3">
      <c r="A96" s="139" t="s">
        <v>139</v>
      </c>
      <c r="B96" s="112"/>
      <c r="C96" s="115">
        <v>8</v>
      </c>
      <c r="D96" s="115">
        <v>12</v>
      </c>
      <c r="E96" s="115">
        <v>5</v>
      </c>
      <c r="F96" s="115">
        <v>9</v>
      </c>
      <c r="G96" s="115">
        <v>14</v>
      </c>
      <c r="H96" s="115">
        <v>15</v>
      </c>
      <c r="I96" s="115"/>
      <c r="J96" s="115"/>
      <c r="K96" s="115">
        <v>46</v>
      </c>
      <c r="L96" s="115">
        <v>14</v>
      </c>
      <c r="M96" s="115">
        <v>6</v>
      </c>
      <c r="N96" s="115">
        <v>9</v>
      </c>
      <c r="O96" s="115">
        <v>3</v>
      </c>
      <c r="P96" s="115"/>
      <c r="Q96" s="109"/>
      <c r="R96" s="115">
        <f>SUM(C96:P96)</f>
        <v>141</v>
      </c>
      <c r="S96" s="140"/>
      <c r="U96" s="115">
        <f>COUNTA(U5:U93)</f>
        <v>45</v>
      </c>
    </row>
    <row r="97" spans="1:21" x14ac:dyDescent="0.3">
      <c r="A97" s="111" t="s">
        <v>131</v>
      </c>
      <c r="B97" s="112">
        <f>COUNTA(B5:B93)</f>
        <v>89</v>
      </c>
      <c r="C97" s="115">
        <v>7</v>
      </c>
      <c r="D97" s="115">
        <v>10</v>
      </c>
      <c r="E97" s="115">
        <v>4</v>
      </c>
      <c r="F97" s="115">
        <v>8</v>
      </c>
      <c r="G97" s="115">
        <v>14</v>
      </c>
      <c r="H97" s="141">
        <v>13</v>
      </c>
      <c r="I97" s="115"/>
      <c r="J97" s="115"/>
      <c r="K97" s="115">
        <v>29</v>
      </c>
      <c r="L97" s="115">
        <v>10</v>
      </c>
      <c r="M97" s="115">
        <v>6</v>
      </c>
      <c r="N97" s="115"/>
      <c r="O97" s="115"/>
      <c r="P97" s="115"/>
      <c r="Q97" s="109"/>
      <c r="R97" s="115">
        <f>COUNT(R5:R93)</f>
        <v>66</v>
      </c>
      <c r="S97" s="142">
        <f>R97/B97</f>
        <v>0.7415730337078652</v>
      </c>
      <c r="U97" s="142">
        <f>U96/B97</f>
        <v>0.5056179775280899</v>
      </c>
    </row>
    <row r="98" spans="1:21" x14ac:dyDescent="0.3">
      <c r="A98" s="140" t="s">
        <v>390</v>
      </c>
      <c r="B98" s="14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40"/>
      <c r="R98" s="140">
        <f>COUNTIF(S5:S93,"&gt;=10")</f>
        <v>17</v>
      </c>
      <c r="S98" s="140">
        <f>SUMIF(S6:S93,"&gt;=10",S6:S93)</f>
        <v>243.5</v>
      </c>
      <c r="T98" s="109"/>
      <c r="U98" s="108"/>
    </row>
    <row r="99" spans="1:21" x14ac:dyDescent="0.3">
      <c r="A99" s="140" t="s">
        <v>391</v>
      </c>
      <c r="B99" s="14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R99" s="142">
        <f>+R98/R97</f>
        <v>0.25757575757575757</v>
      </c>
      <c r="S99" s="142">
        <f>+S98/S95</f>
        <v>0.59173754556500613</v>
      </c>
      <c r="T99" s="109"/>
      <c r="U99" s="108"/>
    </row>
    <row r="100" spans="1:21" x14ac:dyDescent="0.3">
      <c r="A100" s="143" t="s">
        <v>359</v>
      </c>
      <c r="B100" s="108" t="s">
        <v>360</v>
      </c>
    </row>
  </sheetData>
  <mergeCells count="18">
    <mergeCell ref="M3:M4"/>
    <mergeCell ref="P3:P4"/>
    <mergeCell ref="R3:S3"/>
    <mergeCell ref="U3:U4"/>
    <mergeCell ref="J3:J4"/>
    <mergeCell ref="K3:K4"/>
    <mergeCell ref="L3:L4"/>
    <mergeCell ref="N3:N4"/>
    <mergeCell ref="O3:O4"/>
    <mergeCell ref="F3:F4"/>
    <mergeCell ref="G3:G4"/>
    <mergeCell ref="H3:H4"/>
    <mergeCell ref="I3:I4"/>
    <mergeCell ref="A3:A4"/>
    <mergeCell ref="B3:B4"/>
    <mergeCell ref="C3:C4"/>
    <mergeCell ref="D3:D4"/>
    <mergeCell ref="E3:E4"/>
  </mergeCells>
  <printOptions horizontalCentered="1"/>
  <pageMargins left="0.25" right="0.25" top="0.75" bottom="0.75" header="0.3" footer="0.3"/>
  <pageSetup paperSize="5" scale="6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F8" sqref="F8"/>
    </sheetView>
  </sheetViews>
  <sheetFormatPr defaultRowHeight="14.5" x14ac:dyDescent="0.35"/>
  <cols>
    <col min="1" max="1" width="2.26953125" customWidth="1"/>
    <col min="2" max="2" width="39.81640625" customWidth="1"/>
    <col min="6" max="6" width="11.7265625" customWidth="1"/>
  </cols>
  <sheetData>
    <row r="1" spans="1:6" x14ac:dyDescent="0.35">
      <c r="A1" s="243" t="s">
        <v>315</v>
      </c>
      <c r="B1" s="243"/>
      <c r="C1" s="243"/>
      <c r="D1" s="243"/>
      <c r="E1" s="243"/>
      <c r="F1" t="s">
        <v>350</v>
      </c>
    </row>
    <row r="2" spans="1:6" x14ac:dyDescent="0.35">
      <c r="C2" s="77" t="s">
        <v>311</v>
      </c>
      <c r="D2" s="77" t="s">
        <v>312</v>
      </c>
    </row>
    <row r="3" spans="1:6" x14ac:dyDescent="0.35">
      <c r="A3">
        <v>1</v>
      </c>
      <c r="C3" s="77" t="s">
        <v>307</v>
      </c>
      <c r="D3" s="77" t="s">
        <v>308</v>
      </c>
    </row>
    <row r="4" spans="1:6" x14ac:dyDescent="0.35">
      <c r="B4" t="s">
        <v>309</v>
      </c>
      <c r="C4" s="77">
        <v>17</v>
      </c>
      <c r="D4" s="77">
        <v>17</v>
      </c>
      <c r="F4">
        <v>6</v>
      </c>
    </row>
    <row r="5" spans="1:6" x14ac:dyDescent="0.35">
      <c r="B5" t="s">
        <v>310</v>
      </c>
      <c r="C5" s="77">
        <v>1</v>
      </c>
      <c r="D5" s="77">
        <v>0</v>
      </c>
    </row>
    <row r="6" spans="1:6" x14ac:dyDescent="0.35">
      <c r="B6" t="s">
        <v>313</v>
      </c>
      <c r="C6" s="78">
        <v>1</v>
      </c>
      <c r="D6" s="78">
        <v>0.81</v>
      </c>
      <c r="F6" t="s">
        <v>351</v>
      </c>
    </row>
    <row r="7" spans="1:6" x14ac:dyDescent="0.35">
      <c r="B7" t="s">
        <v>316</v>
      </c>
      <c r="C7" s="78">
        <v>0.75</v>
      </c>
      <c r="D7" s="78">
        <v>0.61</v>
      </c>
      <c r="F7" t="s">
        <v>352</v>
      </c>
    </row>
    <row r="8" spans="1:6" x14ac:dyDescent="0.35">
      <c r="B8" t="s">
        <v>298</v>
      </c>
      <c r="C8" s="77">
        <v>229</v>
      </c>
      <c r="D8" s="77">
        <v>212</v>
      </c>
      <c r="E8" t="s">
        <v>317</v>
      </c>
    </row>
    <row r="9" spans="1:6" x14ac:dyDescent="0.35">
      <c r="B9" t="s">
        <v>314</v>
      </c>
      <c r="C9" s="77">
        <v>615</v>
      </c>
      <c r="D9" s="77">
        <v>572.5</v>
      </c>
      <c r="E9" t="s">
        <v>317</v>
      </c>
    </row>
    <row r="11" spans="1:6" x14ac:dyDescent="0.35">
      <c r="B11" t="s">
        <v>318</v>
      </c>
    </row>
    <row r="12" spans="1:6" x14ac:dyDescent="0.35">
      <c r="B12" t="s">
        <v>319</v>
      </c>
    </row>
    <row r="13" spans="1:6" x14ac:dyDescent="0.35">
      <c r="B13" t="s">
        <v>320</v>
      </c>
    </row>
    <row r="14" spans="1:6" x14ac:dyDescent="0.35">
      <c r="B14" t="s">
        <v>321</v>
      </c>
    </row>
    <row r="15" spans="1:6" x14ac:dyDescent="0.35">
      <c r="B15" t="s">
        <v>322</v>
      </c>
    </row>
    <row r="16" spans="1:6" x14ac:dyDescent="0.35">
      <c r="B16" t="s">
        <v>323</v>
      </c>
    </row>
    <row r="18" spans="1:2" x14ac:dyDescent="0.35">
      <c r="A18">
        <v>2</v>
      </c>
      <c r="B18" t="s">
        <v>324</v>
      </c>
    </row>
    <row r="20" spans="1:2" x14ac:dyDescent="0.35">
      <c r="A20">
        <v>3</v>
      </c>
      <c r="B20" t="s">
        <v>325</v>
      </c>
    </row>
    <row r="21" spans="1:2" x14ac:dyDescent="0.35">
      <c r="B21" t="s">
        <v>326</v>
      </c>
    </row>
    <row r="22" spans="1:2" x14ac:dyDescent="0.35">
      <c r="B22" t="s">
        <v>327</v>
      </c>
    </row>
    <row r="24" spans="1:2" x14ac:dyDescent="0.35">
      <c r="A24">
        <v>4</v>
      </c>
      <c r="B24" t="s">
        <v>329</v>
      </c>
    </row>
    <row r="25" spans="1:2" x14ac:dyDescent="0.35">
      <c r="B25" t="s">
        <v>328</v>
      </c>
    </row>
  </sheetData>
  <mergeCells count="1">
    <mergeCell ref="A1:E1"/>
  </mergeCells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zoomScaleNormal="100" workbookViewId="0">
      <pane xSplit="1" ySplit="4" topLeftCell="B5" activePane="bottomRight" state="frozen"/>
      <selection activeCell="C27" sqref="C27"/>
      <selection pane="topRight" activeCell="C27" sqref="C27"/>
      <selection pane="bottomLeft" activeCell="C27" sqref="C27"/>
      <selection pane="bottomRight" activeCell="B39" sqref="B39"/>
    </sheetView>
  </sheetViews>
  <sheetFormatPr defaultColWidth="8.81640625" defaultRowHeight="14.5" x14ac:dyDescent="0.35"/>
  <cols>
    <col min="1" max="1" width="37.26953125" style="5" customWidth="1"/>
    <col min="2" max="2" width="10.54296875" style="3" bestFit="1" customWidth="1"/>
    <col min="3" max="3" width="11.54296875" style="3" customWidth="1"/>
    <col min="4" max="4" width="17.81640625" style="3" bestFit="1" customWidth="1"/>
    <col min="5" max="5" width="16.26953125" style="4" customWidth="1"/>
    <col min="6" max="6" width="28.7265625" style="4" hidden="1" customWidth="1"/>
    <col min="7" max="7" width="13.1796875" style="3" hidden="1" customWidth="1"/>
    <col min="8" max="8" width="7.81640625" style="3" customWidth="1"/>
    <col min="9" max="10" width="8.81640625" style="3"/>
    <col min="11" max="11" width="10.453125" style="3" bestFit="1" customWidth="1"/>
    <col min="12" max="12" width="18.1796875" style="3" bestFit="1" customWidth="1"/>
    <col min="13" max="16384" width="8.81640625" style="4"/>
  </cols>
  <sheetData>
    <row r="1" spans="1:12" ht="18.5" x14ac:dyDescent="0.35">
      <c r="A1" s="74" t="s">
        <v>230</v>
      </c>
    </row>
    <row r="3" spans="1:12" s="6" customFormat="1" ht="14.5" customHeight="1" x14ac:dyDescent="0.35">
      <c r="A3" s="224" t="s">
        <v>1</v>
      </c>
      <c r="B3" s="225" t="s">
        <v>10</v>
      </c>
      <c r="C3" s="225"/>
      <c r="D3" s="225"/>
      <c r="E3" s="225" t="s">
        <v>2</v>
      </c>
      <c r="F3" s="225"/>
      <c r="G3" s="225"/>
      <c r="H3" s="224" t="s">
        <v>47</v>
      </c>
      <c r="I3" s="225" t="s">
        <v>7</v>
      </c>
      <c r="J3" s="225"/>
      <c r="K3" s="225"/>
      <c r="L3" s="224" t="s">
        <v>134</v>
      </c>
    </row>
    <row r="4" spans="1:12" s="8" customFormat="1" x14ac:dyDescent="0.35">
      <c r="A4" s="224"/>
      <c r="B4" s="39" t="s">
        <v>0</v>
      </c>
      <c r="C4" s="39" t="s">
        <v>11</v>
      </c>
      <c r="D4" s="39" t="s">
        <v>3</v>
      </c>
      <c r="E4" s="50" t="s">
        <v>4</v>
      </c>
      <c r="F4" s="48" t="s">
        <v>5</v>
      </c>
      <c r="G4" s="52" t="s">
        <v>6</v>
      </c>
      <c r="H4" s="224"/>
      <c r="I4" s="39" t="s">
        <v>8</v>
      </c>
      <c r="J4" s="39" t="s">
        <v>9</v>
      </c>
      <c r="K4" s="39" t="s">
        <v>13</v>
      </c>
      <c r="L4" s="224"/>
    </row>
    <row r="5" spans="1:12" x14ac:dyDescent="0.35">
      <c r="A5" s="9" t="s">
        <v>14</v>
      </c>
      <c r="B5" s="42" t="s">
        <v>243</v>
      </c>
      <c r="C5" s="10" t="s">
        <v>12</v>
      </c>
      <c r="D5" s="11" t="s">
        <v>15</v>
      </c>
      <c r="E5" s="55" t="s">
        <v>236</v>
      </c>
      <c r="F5" s="13" t="s">
        <v>238</v>
      </c>
      <c r="G5" s="53" t="s">
        <v>237</v>
      </c>
      <c r="H5" s="23" t="s">
        <v>48</v>
      </c>
      <c r="I5" s="45" t="s">
        <v>20</v>
      </c>
      <c r="J5" s="11">
        <f>'2014-15 Tracking'!C95</f>
        <v>8</v>
      </c>
      <c r="K5" s="36">
        <f>'2014-15 Tracking'!C94</f>
        <v>18.5</v>
      </c>
      <c r="L5" s="11"/>
    </row>
    <row r="6" spans="1:12" hidden="1" x14ac:dyDescent="0.35">
      <c r="A6" s="9"/>
      <c r="B6" s="11"/>
      <c r="C6" s="11"/>
      <c r="D6" s="11"/>
      <c r="E6" s="11"/>
      <c r="F6" s="13"/>
      <c r="G6" s="11"/>
      <c r="H6" s="11"/>
      <c r="I6" s="45"/>
      <c r="J6" s="11"/>
      <c r="K6" s="36"/>
      <c r="L6" s="11"/>
    </row>
    <row r="7" spans="1:12" x14ac:dyDescent="0.35">
      <c r="A7" s="9" t="s">
        <v>21</v>
      </c>
      <c r="B7" s="42" t="s">
        <v>242</v>
      </c>
      <c r="C7" s="1" t="s">
        <v>148</v>
      </c>
      <c r="D7" s="11" t="s">
        <v>132</v>
      </c>
      <c r="E7" s="55" t="s">
        <v>22</v>
      </c>
      <c r="F7" s="13" t="s">
        <v>23</v>
      </c>
      <c r="G7" s="53" t="s">
        <v>24</v>
      </c>
      <c r="H7" s="23" t="s">
        <v>48</v>
      </c>
      <c r="I7" s="45">
        <v>10</v>
      </c>
      <c r="J7" s="11">
        <f>'2014-15 Tracking'!D95</f>
        <v>10</v>
      </c>
      <c r="K7" s="36">
        <f>'2014-15 Tracking'!D94</f>
        <v>26</v>
      </c>
      <c r="L7" s="11"/>
    </row>
    <row r="8" spans="1:12" hidden="1" x14ac:dyDescent="0.35">
      <c r="A8" s="9"/>
      <c r="B8" s="42"/>
      <c r="C8" s="1"/>
      <c r="D8" s="11"/>
      <c r="E8" s="55"/>
      <c r="F8" s="13"/>
      <c r="G8" s="53"/>
      <c r="H8" s="23"/>
      <c r="I8" s="45"/>
      <c r="J8" s="11"/>
      <c r="K8" s="36"/>
      <c r="L8" s="11"/>
    </row>
    <row r="9" spans="1:12" ht="29" x14ac:dyDescent="0.35">
      <c r="A9" s="9" t="s">
        <v>241</v>
      </c>
      <c r="B9" s="42" t="s">
        <v>253</v>
      </c>
      <c r="C9" s="10" t="s">
        <v>254</v>
      </c>
      <c r="D9" s="11" t="s">
        <v>255</v>
      </c>
      <c r="E9" s="51" t="s">
        <v>256</v>
      </c>
      <c r="F9" s="13" t="s">
        <v>246</v>
      </c>
      <c r="G9" s="53"/>
      <c r="H9" s="23" t="s">
        <v>48</v>
      </c>
      <c r="I9" s="45" t="s">
        <v>251</v>
      </c>
      <c r="J9" s="11">
        <f>'2014-15 Tracking'!E95</f>
        <v>7</v>
      </c>
      <c r="K9" s="36">
        <f>'2014-15 Tracking'!E94</f>
        <v>24</v>
      </c>
      <c r="L9" s="11"/>
    </row>
    <row r="10" spans="1:12" hidden="1" x14ac:dyDescent="0.35">
      <c r="A10" s="9"/>
      <c r="B10" s="42"/>
      <c r="C10" s="10"/>
      <c r="D10" s="11"/>
      <c r="E10" s="55"/>
      <c r="F10" s="13"/>
      <c r="G10" s="53"/>
      <c r="H10" s="23"/>
      <c r="I10" s="45"/>
      <c r="J10" s="11"/>
      <c r="K10" s="36"/>
      <c r="L10" s="11"/>
    </row>
    <row r="11" spans="1:12" ht="29" x14ac:dyDescent="0.35">
      <c r="A11" s="9" t="s">
        <v>245</v>
      </c>
      <c r="B11" s="57" t="s">
        <v>259</v>
      </c>
      <c r="C11" s="10" t="s">
        <v>247</v>
      </c>
      <c r="D11" s="11" t="s">
        <v>248</v>
      </c>
      <c r="E11" s="51" t="s">
        <v>252</v>
      </c>
      <c r="F11" s="13" t="s">
        <v>250</v>
      </c>
      <c r="G11" s="53"/>
      <c r="H11" s="23" t="s">
        <v>48</v>
      </c>
      <c r="I11" s="45" t="s">
        <v>37</v>
      </c>
      <c r="J11" s="11">
        <f>'2014-15 Tracking'!F95</f>
        <v>16</v>
      </c>
      <c r="K11" s="36">
        <f>'2014-15 Tracking'!F94</f>
        <v>23</v>
      </c>
      <c r="L11" s="49" t="s">
        <v>262</v>
      </c>
    </row>
    <row r="12" spans="1:12" hidden="1" x14ac:dyDescent="0.35">
      <c r="A12" s="9"/>
      <c r="B12" s="42"/>
      <c r="C12" s="10"/>
      <c r="D12" s="11"/>
      <c r="E12" s="55"/>
      <c r="F12" s="13"/>
      <c r="G12" s="53"/>
      <c r="H12" s="23"/>
      <c r="I12" s="45"/>
      <c r="J12" s="11"/>
      <c r="K12" s="36"/>
      <c r="L12" s="11"/>
    </row>
    <row r="13" spans="1:12" ht="29" x14ac:dyDescent="0.35">
      <c r="A13" s="9" t="s">
        <v>28</v>
      </c>
      <c r="B13" s="42" t="s">
        <v>235</v>
      </c>
      <c r="C13" s="1" t="s">
        <v>16</v>
      </c>
      <c r="D13" s="11" t="s">
        <v>27</v>
      </c>
      <c r="E13" s="55" t="s">
        <v>239</v>
      </c>
      <c r="F13" s="13"/>
      <c r="G13" s="53"/>
      <c r="H13" s="23" t="s">
        <v>48</v>
      </c>
      <c r="I13" s="45" t="s">
        <v>233</v>
      </c>
      <c r="J13" s="11">
        <f>'2014-15 Tracking'!G95</f>
        <v>13</v>
      </c>
      <c r="K13" s="36">
        <f>'2014-15 Tracking'!G94</f>
        <v>51.5</v>
      </c>
      <c r="L13" s="11"/>
    </row>
    <row r="14" spans="1:12" hidden="1" x14ac:dyDescent="0.35">
      <c r="A14" s="9"/>
      <c r="B14" s="42"/>
      <c r="C14" s="1"/>
      <c r="D14" s="11"/>
      <c r="E14" s="55"/>
      <c r="F14" s="13"/>
      <c r="G14" s="53"/>
      <c r="H14" s="23"/>
      <c r="I14" s="45"/>
      <c r="J14" s="11"/>
      <c r="K14" s="36"/>
      <c r="L14" s="11"/>
    </row>
    <row r="15" spans="1:12" ht="29" x14ac:dyDescent="0.35">
      <c r="A15" s="9" t="s">
        <v>33</v>
      </c>
      <c r="B15" s="43" t="s">
        <v>172</v>
      </c>
      <c r="C15" s="1" t="s">
        <v>29</v>
      </c>
      <c r="D15" s="11" t="s">
        <v>29</v>
      </c>
      <c r="E15" s="51" t="s">
        <v>244</v>
      </c>
      <c r="F15" s="13" t="s">
        <v>249</v>
      </c>
      <c r="G15" s="53" t="s">
        <v>32</v>
      </c>
      <c r="H15" s="23" t="s">
        <v>48</v>
      </c>
      <c r="I15" s="45" t="s">
        <v>45</v>
      </c>
      <c r="J15" s="11">
        <f>'2014-15 Tracking'!J95</f>
        <v>13</v>
      </c>
      <c r="K15" s="36">
        <f>'2014-15 Tracking'!J94</f>
        <v>135</v>
      </c>
      <c r="L15" s="11"/>
    </row>
    <row r="16" spans="1:12" hidden="1" x14ac:dyDescent="0.35">
      <c r="A16" s="9"/>
      <c r="B16" s="43"/>
      <c r="C16" s="1"/>
      <c r="D16" s="11"/>
      <c r="E16" s="55"/>
      <c r="F16" s="13"/>
      <c r="G16" s="53"/>
      <c r="H16" s="23"/>
      <c r="I16" s="45"/>
      <c r="J16" s="11"/>
      <c r="K16" s="36"/>
      <c r="L16" s="11"/>
    </row>
    <row r="17" spans="1:12" ht="43.5" x14ac:dyDescent="0.35">
      <c r="A17" s="16" t="s">
        <v>127</v>
      </c>
      <c r="B17" s="44" t="s">
        <v>231</v>
      </c>
      <c r="C17" s="17" t="s">
        <v>35</v>
      </c>
      <c r="D17" s="18"/>
      <c r="E17" s="56"/>
      <c r="F17" s="20"/>
      <c r="G17" s="54"/>
      <c r="H17" s="18"/>
      <c r="I17" s="46" t="s">
        <v>37</v>
      </c>
      <c r="J17" s="18">
        <f>'2014-15 Tracking'!Y95</f>
        <v>54</v>
      </c>
      <c r="K17" s="18"/>
      <c r="L17" s="17" t="s">
        <v>232</v>
      </c>
    </row>
    <row r="18" spans="1:12" hidden="1" x14ac:dyDescent="0.35">
      <c r="A18" s="9"/>
      <c r="B18" s="43"/>
      <c r="C18" s="1"/>
      <c r="D18" s="11"/>
      <c r="E18" s="55"/>
      <c r="F18" s="13"/>
      <c r="G18" s="53"/>
      <c r="H18" s="23"/>
      <c r="I18" s="45"/>
      <c r="J18" s="11"/>
      <c r="K18" s="36"/>
      <c r="L18" s="11"/>
    </row>
    <row r="19" spans="1:12" ht="29" x14ac:dyDescent="0.35">
      <c r="A19" s="9" t="s">
        <v>154</v>
      </c>
      <c r="B19" s="42" t="s">
        <v>260</v>
      </c>
      <c r="C19" s="1" t="s">
        <v>170</v>
      </c>
      <c r="D19" s="1" t="s">
        <v>171</v>
      </c>
      <c r="E19" s="51" t="s">
        <v>155</v>
      </c>
      <c r="F19" s="13"/>
      <c r="G19" s="53"/>
      <c r="H19" s="23" t="s">
        <v>48</v>
      </c>
      <c r="I19" s="47" t="s">
        <v>37</v>
      </c>
      <c r="J19" s="11">
        <f>'2014-15 Tracking'!I95</f>
        <v>1</v>
      </c>
      <c r="K19" s="36">
        <f>'2014-15 Tracking'!I94</f>
        <v>3</v>
      </c>
      <c r="L19" s="11"/>
    </row>
    <row r="20" spans="1:12" hidden="1" x14ac:dyDescent="0.35">
      <c r="A20" s="9"/>
      <c r="B20" s="42"/>
      <c r="C20" s="1"/>
      <c r="D20" s="1"/>
      <c r="E20" s="51"/>
      <c r="F20" s="13"/>
      <c r="G20" s="53"/>
      <c r="H20" s="23"/>
      <c r="I20" s="47"/>
      <c r="J20" s="11"/>
      <c r="K20" s="36"/>
      <c r="L20" s="11"/>
    </row>
    <row r="21" spans="1:12" x14ac:dyDescent="0.35">
      <c r="A21" s="9" t="s">
        <v>271</v>
      </c>
      <c r="B21" s="42" t="s">
        <v>272</v>
      </c>
      <c r="C21" s="1" t="s">
        <v>148</v>
      </c>
      <c r="D21" s="1" t="s">
        <v>274</v>
      </c>
      <c r="E21" s="51" t="s">
        <v>244</v>
      </c>
      <c r="F21" s="13"/>
      <c r="G21" s="53"/>
      <c r="H21" s="23" t="s">
        <v>48</v>
      </c>
      <c r="I21" s="47">
        <v>15</v>
      </c>
      <c r="J21" s="11">
        <f>'2014-15 Tracking'!K95</f>
        <v>8</v>
      </c>
      <c r="K21" s="36">
        <f>'2014-15 Tracking'!K94</f>
        <v>9</v>
      </c>
      <c r="L21" s="11"/>
    </row>
    <row r="22" spans="1:12" hidden="1" x14ac:dyDescent="0.35">
      <c r="A22" s="9"/>
      <c r="B22" s="42"/>
      <c r="C22" s="1"/>
      <c r="D22" s="11"/>
      <c r="E22" s="55"/>
      <c r="F22" s="13"/>
      <c r="G22" s="53"/>
      <c r="H22" s="24"/>
      <c r="I22" s="37"/>
      <c r="J22" s="11"/>
      <c r="K22" s="36"/>
      <c r="L22" s="11"/>
    </row>
    <row r="23" spans="1:12" x14ac:dyDescent="0.35">
      <c r="A23" s="9" t="s">
        <v>162</v>
      </c>
      <c r="B23" s="42">
        <v>42035</v>
      </c>
      <c r="C23" s="1" t="s">
        <v>16</v>
      </c>
      <c r="D23" s="11" t="s">
        <v>275</v>
      </c>
      <c r="E23" s="55" t="s">
        <v>50</v>
      </c>
      <c r="F23" s="13"/>
      <c r="G23" s="53"/>
      <c r="H23" s="59">
        <v>3000</v>
      </c>
      <c r="I23" s="37" t="s">
        <v>276</v>
      </c>
      <c r="J23" s="11">
        <f>'2014-15 Tracking'!L95</f>
        <v>32</v>
      </c>
      <c r="K23" s="36">
        <f>'2014-15 Tracking'!L94</f>
        <v>99.5</v>
      </c>
      <c r="L23" s="11"/>
    </row>
    <row r="24" spans="1:12" hidden="1" x14ac:dyDescent="0.35">
      <c r="A24" s="9"/>
      <c r="B24" s="42"/>
      <c r="C24" s="1"/>
      <c r="D24" s="11"/>
      <c r="E24" s="55"/>
      <c r="F24" s="13"/>
      <c r="G24" s="53"/>
      <c r="H24" s="24"/>
      <c r="I24" s="37"/>
      <c r="J24" s="11"/>
      <c r="K24" s="36"/>
      <c r="L24" s="11"/>
    </row>
    <row r="25" spans="1:12" x14ac:dyDescent="0.35">
      <c r="A25" s="9" t="s">
        <v>150</v>
      </c>
      <c r="B25" s="42" t="s">
        <v>273</v>
      </c>
      <c r="C25" s="1" t="s">
        <v>165</v>
      </c>
      <c r="D25" s="11" t="s">
        <v>265</v>
      </c>
      <c r="E25" s="55" t="s">
        <v>22</v>
      </c>
      <c r="F25" s="13"/>
      <c r="G25" s="53"/>
      <c r="H25" s="23" t="s">
        <v>48</v>
      </c>
      <c r="I25" s="37">
        <v>10</v>
      </c>
      <c r="J25" s="11">
        <f>'2014-15 Tracking'!M95</f>
        <v>8</v>
      </c>
      <c r="K25" s="36">
        <f>'2014-15 Tracking'!M94</f>
        <v>48</v>
      </c>
      <c r="L25" s="11" t="s">
        <v>240</v>
      </c>
    </row>
    <row r="26" spans="1:12" hidden="1" x14ac:dyDescent="0.35">
      <c r="A26" s="9"/>
      <c r="B26" s="42"/>
      <c r="C26" s="1"/>
      <c r="D26" s="11"/>
      <c r="E26" s="55"/>
      <c r="F26" s="13"/>
      <c r="G26" s="53"/>
      <c r="H26" s="23"/>
      <c r="I26" s="37"/>
      <c r="J26" s="11"/>
      <c r="K26" s="36"/>
      <c r="L26" s="11"/>
    </row>
    <row r="27" spans="1:12" ht="29" x14ac:dyDescent="0.35">
      <c r="A27" s="9" t="s">
        <v>176</v>
      </c>
      <c r="B27" s="42" t="s">
        <v>285</v>
      </c>
      <c r="C27" s="1" t="s">
        <v>138</v>
      </c>
      <c r="D27" s="11" t="s">
        <v>283</v>
      </c>
      <c r="E27" s="51" t="s">
        <v>296</v>
      </c>
      <c r="F27" s="13"/>
      <c r="G27" s="53"/>
      <c r="H27" s="24" t="s">
        <v>48</v>
      </c>
      <c r="I27" s="45" t="s">
        <v>251</v>
      </c>
      <c r="J27" s="11">
        <f>'2014-15 Tracking'!N95</f>
        <v>7</v>
      </c>
      <c r="K27" s="36">
        <f>'2014-15 Tracking'!N94</f>
        <v>22</v>
      </c>
      <c r="L27" s="11"/>
    </row>
    <row r="28" spans="1:12" hidden="1" x14ac:dyDescent="0.35">
      <c r="A28" s="9"/>
      <c r="B28" s="42"/>
      <c r="C28" s="1"/>
      <c r="D28" s="11"/>
      <c r="E28" s="55"/>
      <c r="F28" s="13"/>
      <c r="G28" s="53"/>
      <c r="H28" s="24"/>
      <c r="I28" s="37"/>
      <c r="J28" s="11"/>
      <c r="K28" s="36"/>
      <c r="L28" s="11"/>
    </row>
    <row r="29" spans="1:12" x14ac:dyDescent="0.35">
      <c r="A29" s="9" t="s">
        <v>282</v>
      </c>
      <c r="B29" s="42" t="s">
        <v>234</v>
      </c>
      <c r="C29" s="1" t="s">
        <v>16</v>
      </c>
      <c r="D29" s="1" t="s">
        <v>295</v>
      </c>
      <c r="E29" s="51" t="s">
        <v>155</v>
      </c>
      <c r="F29" s="13"/>
      <c r="G29" s="53"/>
      <c r="H29" s="24" t="s">
        <v>48</v>
      </c>
      <c r="I29" s="37">
        <v>8</v>
      </c>
      <c r="J29" s="11">
        <f>'2014-15 Tracking'!O95</f>
        <v>6</v>
      </c>
      <c r="K29" s="36">
        <f>'2014-15 Tracking'!O94</f>
        <v>18</v>
      </c>
      <c r="L29" s="11" t="s">
        <v>212</v>
      </c>
    </row>
    <row r="30" spans="1:12" hidden="1" x14ac:dyDescent="0.35">
      <c r="A30" s="9"/>
      <c r="B30" s="42"/>
      <c r="C30" s="1"/>
      <c r="D30" s="1"/>
      <c r="E30" s="51"/>
      <c r="F30" s="13"/>
      <c r="G30" s="53"/>
      <c r="H30" s="11"/>
      <c r="I30" s="37"/>
      <c r="J30" s="11"/>
      <c r="K30" s="36"/>
      <c r="L30" s="11"/>
    </row>
    <row r="31" spans="1:12" x14ac:dyDescent="0.35">
      <c r="A31" s="9" t="s">
        <v>281</v>
      </c>
      <c r="B31" s="42" t="s">
        <v>200</v>
      </c>
      <c r="C31" s="1" t="s">
        <v>138</v>
      </c>
      <c r="D31" s="1" t="s">
        <v>288</v>
      </c>
      <c r="E31" s="51" t="s">
        <v>50</v>
      </c>
      <c r="F31" s="13"/>
      <c r="G31" s="53"/>
      <c r="H31" s="24" t="s">
        <v>48</v>
      </c>
      <c r="I31" s="37">
        <v>6</v>
      </c>
      <c r="J31" s="11">
        <f>'2014-15 Tracking'!P95</f>
        <v>6</v>
      </c>
      <c r="K31" s="36">
        <f>'2014-15 Tracking'!P94</f>
        <v>14</v>
      </c>
      <c r="L31" s="11"/>
    </row>
    <row r="32" spans="1:12" hidden="1" x14ac:dyDescent="0.35">
      <c r="A32" s="9"/>
      <c r="B32" s="42"/>
      <c r="C32" s="1"/>
      <c r="D32" s="1"/>
      <c r="E32" s="51"/>
      <c r="F32" s="13"/>
      <c r="G32" s="53"/>
      <c r="H32" s="11"/>
      <c r="I32" s="37"/>
      <c r="J32" s="11"/>
      <c r="K32" s="36"/>
      <c r="L32" s="11"/>
    </row>
    <row r="33" spans="1:12" x14ac:dyDescent="0.35">
      <c r="A33" s="9" t="s">
        <v>280</v>
      </c>
      <c r="B33" s="42" t="s">
        <v>277</v>
      </c>
      <c r="C33" s="1" t="s">
        <v>278</v>
      </c>
      <c r="D33" s="1" t="s">
        <v>46</v>
      </c>
      <c r="E33" s="51" t="s">
        <v>279</v>
      </c>
      <c r="F33" s="13"/>
      <c r="G33" s="53"/>
      <c r="H33" s="24" t="s">
        <v>48</v>
      </c>
      <c r="I33" s="37" t="s">
        <v>293</v>
      </c>
      <c r="J33" s="11">
        <f>'2014-15 Tracking'!Q95</f>
        <v>15</v>
      </c>
      <c r="K33" s="36">
        <f>'2014-15 Tracking'!Q94</f>
        <v>48.5</v>
      </c>
      <c r="L33" s="11"/>
    </row>
    <row r="34" spans="1:12" hidden="1" x14ac:dyDescent="0.35">
      <c r="A34" s="9"/>
      <c r="B34" s="42"/>
      <c r="C34" s="1"/>
      <c r="D34" s="1"/>
      <c r="E34" s="51"/>
      <c r="F34" s="13"/>
      <c r="G34" s="53"/>
      <c r="H34" s="11"/>
      <c r="I34" s="37"/>
      <c r="J34" s="11"/>
      <c r="K34" s="36"/>
      <c r="L34" s="11"/>
    </row>
    <row r="35" spans="1:12" x14ac:dyDescent="0.35">
      <c r="A35" s="9" t="s">
        <v>208</v>
      </c>
      <c r="B35" s="42" t="s">
        <v>289</v>
      </c>
      <c r="C35" s="1" t="s">
        <v>138</v>
      </c>
      <c r="D35" s="11" t="s">
        <v>292</v>
      </c>
      <c r="E35" s="55" t="s">
        <v>300</v>
      </c>
      <c r="F35" s="13"/>
      <c r="G35" s="53"/>
      <c r="H35" s="23" t="s">
        <v>48</v>
      </c>
      <c r="I35" s="37">
        <v>8</v>
      </c>
      <c r="J35" s="11">
        <f>'2014-15 Tracking'!R95</f>
        <v>7</v>
      </c>
      <c r="K35" s="36">
        <f>'2014-15 Tracking'!R94</f>
        <v>27</v>
      </c>
      <c r="L35" s="11"/>
    </row>
    <row r="36" spans="1:12" hidden="1" x14ac:dyDescent="0.35">
      <c r="A36" s="9"/>
      <c r="B36" s="42"/>
      <c r="C36" s="1"/>
      <c r="D36" s="11"/>
      <c r="E36" s="55"/>
      <c r="F36" s="13"/>
      <c r="G36" s="53"/>
      <c r="H36" s="23"/>
      <c r="I36" s="37"/>
      <c r="J36" s="11"/>
      <c r="K36" s="36"/>
      <c r="L36" s="11"/>
    </row>
    <row r="37" spans="1:12" x14ac:dyDescent="0.35">
      <c r="A37" s="9" t="s">
        <v>182</v>
      </c>
      <c r="B37" s="42" t="s">
        <v>286</v>
      </c>
      <c r="C37" s="1" t="s">
        <v>254</v>
      </c>
      <c r="D37" s="11" t="s">
        <v>287</v>
      </c>
      <c r="E37" s="1" t="s">
        <v>244</v>
      </c>
      <c r="F37" s="13" t="s">
        <v>249</v>
      </c>
      <c r="G37" s="11"/>
      <c r="H37" s="24">
        <v>75</v>
      </c>
      <c r="I37" s="37">
        <v>3</v>
      </c>
      <c r="J37" s="11">
        <f>'2014-15 Tracking'!S95</f>
        <v>2</v>
      </c>
      <c r="K37" s="36">
        <f>'2014-15 Tracking'!S94</f>
        <v>5.5</v>
      </c>
      <c r="L37" s="11"/>
    </row>
    <row r="38" spans="1:12" ht="15" thickBot="1" x14ac:dyDescent="0.4">
      <c r="A38" s="62"/>
      <c r="B38" s="63"/>
      <c r="C38" s="63"/>
      <c r="D38" s="63"/>
      <c r="E38" s="64"/>
      <c r="F38" s="64"/>
      <c r="G38" s="63"/>
      <c r="H38" s="63"/>
      <c r="I38" s="63"/>
      <c r="J38" s="63"/>
      <c r="K38" s="63"/>
      <c r="L38" s="63"/>
    </row>
    <row r="39" spans="1:12" x14ac:dyDescent="0.35">
      <c r="A39" s="68" t="s">
        <v>297</v>
      </c>
      <c r="B39" s="69">
        <f>COUNTA(B5:B37)</f>
        <v>17</v>
      </c>
      <c r="C39" s="65"/>
      <c r="D39" s="65"/>
      <c r="E39" s="66"/>
      <c r="F39" s="66"/>
      <c r="G39" s="65"/>
      <c r="H39" s="65"/>
      <c r="I39" s="65"/>
      <c r="J39" s="65"/>
      <c r="K39" s="67"/>
      <c r="L39" s="65"/>
    </row>
    <row r="40" spans="1:12" x14ac:dyDescent="0.35">
      <c r="A40" s="70" t="s">
        <v>131</v>
      </c>
      <c r="B40" s="71">
        <f>'2014-15 Tracking'!W96</f>
        <v>0.80681818181818177</v>
      </c>
    </row>
    <row r="41" spans="1:12" x14ac:dyDescent="0.35">
      <c r="A41" s="70" t="s">
        <v>298</v>
      </c>
      <c r="B41" s="72">
        <f>'2014-15 Tracking'!V95</f>
        <v>212</v>
      </c>
    </row>
    <row r="42" spans="1:12" ht="15" thickBot="1" x14ac:dyDescent="0.4">
      <c r="A42" s="73" t="s">
        <v>299</v>
      </c>
      <c r="B42" s="75">
        <f>'2014-15 Tracking'!W94</f>
        <v>572.5</v>
      </c>
    </row>
  </sheetData>
  <mergeCells count="6">
    <mergeCell ref="L3:L4"/>
    <mergeCell ref="A3:A4"/>
    <mergeCell ref="B3:D3"/>
    <mergeCell ref="E3:G3"/>
    <mergeCell ref="H3:H4"/>
    <mergeCell ref="I3:K3"/>
  </mergeCells>
  <hyperlinks>
    <hyperlink ref="F7" r:id="rId1"/>
    <hyperlink ref="F9" r:id="rId2" display="mailto:malco42@verizon.net"/>
    <hyperlink ref="F15" r:id="rId3"/>
    <hyperlink ref="F37" r:id="rId4"/>
  </hyperlinks>
  <printOptions horizontalCentered="1"/>
  <pageMargins left="0.25" right="0.25" top="0.75" bottom="0.75" header="0.3" footer="0.3"/>
  <pageSetup scale="89" orientation="landscape" r:id="rId5"/>
  <headerFoot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12</vt:i4>
      </vt:variant>
    </vt:vector>
  </HeadingPairs>
  <TitlesOfParts>
    <vt:vector size="23" baseType="lpstr">
      <vt:lpstr>2018-19 Projects</vt:lpstr>
      <vt:lpstr>2017-18 Projects </vt:lpstr>
      <vt:lpstr>2017-18 Tracking</vt:lpstr>
      <vt:lpstr>2016-17 Projects</vt:lpstr>
      <vt:lpstr>2016-17 Tracking</vt:lpstr>
      <vt:lpstr>2015-16 Projects</vt:lpstr>
      <vt:lpstr>2015-16 Tracking </vt:lpstr>
      <vt:lpstr>2015-16 Goals</vt:lpstr>
      <vt:lpstr>2014-15 Projects</vt:lpstr>
      <vt:lpstr>2014-15 Tracking</vt:lpstr>
      <vt:lpstr>2013-14 Projects</vt:lpstr>
      <vt:lpstr>'2014-15 Tracking'!Print_Area</vt:lpstr>
      <vt:lpstr>'2015-16 Tracking '!Print_Area</vt:lpstr>
      <vt:lpstr>'2016-17 Projects'!Print_Area</vt:lpstr>
      <vt:lpstr>'2016-17 Tracking'!Print_Area</vt:lpstr>
      <vt:lpstr>'2017-18 Tracking'!Print_Area</vt:lpstr>
      <vt:lpstr>'2013-14 Projects'!Print_Titles</vt:lpstr>
      <vt:lpstr>'2014-15 Projects'!Print_Titles</vt:lpstr>
      <vt:lpstr>'2014-15 Tracking'!Print_Titles</vt:lpstr>
      <vt:lpstr>'2015-16 Projects'!Print_Titles</vt:lpstr>
      <vt:lpstr>'2015-16 Tracking '!Print_Titles</vt:lpstr>
      <vt:lpstr>'2017-18 Projects '!Print_Titles</vt:lpstr>
      <vt:lpstr>'2017-18 Tracking'!Print_Titles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Wood</dc:creator>
  <cp:lastModifiedBy>Lee Weisiger</cp:lastModifiedBy>
  <cp:lastPrinted>2017-06-22T04:05:51Z</cp:lastPrinted>
  <dcterms:created xsi:type="dcterms:W3CDTF">2013-07-08T20:11:04Z</dcterms:created>
  <dcterms:modified xsi:type="dcterms:W3CDTF">2019-04-16T14:54:50Z</dcterms:modified>
</cp:coreProperties>
</file>