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0730" windowHeight="11760" activeTab="1"/>
  </bookViews>
  <sheets>
    <sheet name="Sheet1" sheetId="1" r:id="rId1"/>
    <sheet name="Budget with Formulas" sheetId="2" r:id="rId2"/>
  </sheets>
  <definedNames>
    <definedName name="_xlnm.Print_Area" localSheetId="1">'Budget with Formulas'!$A$1:$G$54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2" l="1"/>
  <c r="F52" i="2"/>
  <c r="F50" i="2"/>
  <c r="F49" i="2"/>
  <c r="F48" i="2"/>
  <c r="F44" i="2"/>
  <c r="F42" i="2"/>
  <c r="F39" i="2"/>
  <c r="F35" i="2"/>
  <c r="F30" i="2"/>
  <c r="F24" i="2"/>
  <c r="F23" i="2"/>
  <c r="F21" i="2"/>
  <c r="F18" i="2"/>
  <c r="F16" i="2"/>
  <c r="F15" i="2"/>
  <c r="F14" i="2"/>
  <c r="F7" i="2"/>
  <c r="F8" i="2" s="1"/>
  <c r="F6" i="2"/>
  <c r="F5" i="2"/>
  <c r="B31" i="2"/>
  <c r="B31" i="1"/>
  <c r="D8" i="1"/>
</calcChain>
</file>

<file path=xl/sharedStrings.xml><?xml version="1.0" encoding="utf-8"?>
<sst xmlns="http://schemas.openxmlformats.org/spreadsheetml/2006/main" count="152" uniqueCount="73">
  <si>
    <t>Tri-State PETS Preliminary Budget</t>
  </si>
  <si>
    <t>Income:</t>
  </si>
  <si>
    <t>D 7305</t>
  </si>
  <si>
    <t>D 7280</t>
  </si>
  <si>
    <t>D 7360</t>
  </si>
  <si>
    <t># Clubs</t>
  </si>
  <si>
    <t>Assessment</t>
  </si>
  <si>
    <t>Expensive:</t>
  </si>
  <si>
    <t>Total</t>
  </si>
  <si>
    <t>RLA</t>
  </si>
  <si>
    <t xml:space="preserve"> </t>
  </si>
  <si>
    <t>Dinner Friday</t>
  </si>
  <si>
    <t>Continental breakfast Saturday</t>
  </si>
  <si>
    <t>Dinner Saturday</t>
  </si>
  <si>
    <t>Hotel Meals</t>
  </si>
  <si>
    <t>Hotel Rooms, overnight</t>
  </si>
  <si>
    <t>Lunch Saturday</t>
  </si>
  <si>
    <t>1-3 PM</t>
  </si>
  <si>
    <t>Friday: Facility</t>
  </si>
  <si>
    <t>Friday: 2 staff</t>
  </si>
  <si>
    <t>$50.00 person</t>
  </si>
  <si>
    <t>Saturday: 4 breakout Rooms</t>
  </si>
  <si>
    <t>$150.00 per Room</t>
  </si>
  <si>
    <t>Setup facility</t>
  </si>
  <si>
    <t>4 hours est. time</t>
  </si>
  <si>
    <t xml:space="preserve">$100.00 per H. reduced to $50.00 </t>
  </si>
  <si>
    <t xml:space="preserve">Dietary notice 7 days advance </t>
  </si>
  <si>
    <t>Technology:</t>
  </si>
  <si>
    <t>Zoom conference package</t>
  </si>
  <si>
    <t>29 + 20% = 34.80 x 17</t>
  </si>
  <si>
    <t>Charged to RLA passed on to us</t>
  </si>
  <si>
    <t>Dedicated IT staff</t>
  </si>
  <si>
    <t>8 hours</t>
  </si>
  <si>
    <t>Plenary session room</t>
  </si>
  <si>
    <t>Gratuity 20%</t>
  </si>
  <si>
    <t>Audio</t>
  </si>
  <si>
    <t>Video</t>
  </si>
  <si>
    <t>BMMG: (Liz)</t>
  </si>
  <si>
    <t>Lighting</t>
  </si>
  <si>
    <t>Apple Macbook Pro</t>
  </si>
  <si>
    <t>Total Equipment</t>
  </si>
  <si>
    <t>Live production</t>
  </si>
  <si>
    <t>3 breakouts</t>
  </si>
  <si>
    <t>On site technicians</t>
  </si>
  <si>
    <t>3 to setup</t>
  </si>
  <si>
    <t>3 to tear down</t>
  </si>
  <si>
    <t>Total Crew</t>
  </si>
  <si>
    <t>Van</t>
  </si>
  <si>
    <t>Transportation</t>
  </si>
  <si>
    <t>2x Step &amp; Repeat 8' x 10</t>
  </si>
  <si>
    <t>Total with Discount</t>
  </si>
  <si>
    <t xml:space="preserve">Free </t>
  </si>
  <si>
    <t>7 two nights</t>
  </si>
  <si>
    <t>Estimated Total</t>
  </si>
  <si>
    <t>Grand Total</t>
  </si>
  <si>
    <t>4 one night</t>
  </si>
  <si>
    <t xml:space="preserve">93.45 x 4 = </t>
  </si>
  <si>
    <t>$89.00 per night x 5% hotel tax</t>
  </si>
  <si>
    <t xml:space="preserve"> 1 item???</t>
  </si>
  <si>
    <t>$40.00 x 15 x 20% gratuity</t>
  </si>
  <si>
    <t xml:space="preserve"> 40.00 x 15 x 20% gratuity</t>
  </si>
  <si>
    <t>Rate</t>
  </si>
  <si>
    <t>#</t>
  </si>
  <si>
    <t>*Check 2 hours @$50 or 2 Staff @ $50 each?</t>
  </si>
  <si>
    <t>Includes 20% Gratuity  - 17 versus 18?</t>
  </si>
  <si>
    <t>$29+20%</t>
  </si>
  <si>
    <t>@ $50/hour</t>
  </si>
  <si>
    <r>
      <t xml:space="preserve">$40.00 + 20% gratuity </t>
    </r>
    <r>
      <rPr>
        <b/>
        <sz val="11"/>
        <color theme="1"/>
        <rFont val="Calibri (Body)"/>
      </rPr>
      <t>Added</t>
    </r>
  </si>
  <si>
    <t>2 night Stays</t>
  </si>
  <si>
    <t>Total Expenses:</t>
  </si>
  <si>
    <t>Net over/under budget</t>
  </si>
  <si>
    <t>All subtotals and items in red</t>
  </si>
  <si>
    <t>Total revenue less 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</si>
</sst>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(Body)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8" fontId="1" fillId="0" borderId="0" xfId="0" applyNumberFormat="1" applyFont="1"/>
    <xf numFmtId="8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8" fontId="0" fillId="0" borderId="0" xfId="0" applyNumberFormat="1" applyAlignment="1">
      <alignment horizontal="right" vertical="center"/>
    </xf>
    <xf numFmtId="0" fontId="2" fillId="0" borderId="0" xfId="0" applyFont="1"/>
    <xf numFmtId="8" fontId="0" fillId="0" borderId="0" xfId="0" applyNumberFormat="1" applyFont="1"/>
    <xf numFmtId="8" fontId="3" fillId="0" borderId="0" xfId="0" applyNumberFormat="1" applyFont="1"/>
    <xf numFmtId="0" fontId="0" fillId="0" borderId="0" xfId="0" applyAlignment="1">
      <alignment horizontal="left"/>
    </xf>
    <xf numFmtId="8" fontId="4" fillId="0" borderId="0" xfId="0" applyNumberFormat="1" applyFont="1"/>
    <xf numFmtId="8" fontId="2" fillId="0" borderId="0" xfId="0" applyNumberFormat="1" applyFont="1"/>
    <xf numFmtId="9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0" fillId="0" borderId="0" xfId="0" quotePrefix="1"/>
    <xf numFmtId="8" fontId="6" fillId="0" borderId="0" xfId="0" applyNumberFormat="1" applyFont="1"/>
    <xf numFmtId="8" fontId="7" fillId="0" borderId="0" xfId="0" applyNumberFormat="1" applyFont="1"/>
    <xf numFmtId="0" fontId="8" fillId="0" borderId="0" xfId="0" applyFont="1"/>
    <xf numFmtId="0" fontId="0" fillId="0" borderId="0" xfId="0" applyAlignment="1"/>
    <xf numFmtId="8" fontId="2" fillId="0" borderId="0" xfId="0" applyNumberFormat="1" applyFont="1" applyAlignment="1">
      <alignment horizontal="right" vertical="center"/>
    </xf>
    <xf numFmtId="0" fontId="5" fillId="0" borderId="0" xfId="0" applyFont="1"/>
    <xf numFmtId="8" fontId="10" fillId="0" borderId="0" xfId="0" applyNumberFormat="1" applyFont="1"/>
    <xf numFmtId="8" fontId="5" fillId="0" borderId="0" xfId="0" applyNumberFormat="1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28" zoomScale="110" zoomScaleNormal="130" workbookViewId="0">
      <selection activeCell="D42" sqref="D42"/>
    </sheetView>
  </sheetViews>
  <sheetFormatPr defaultColWidth="8.85546875" defaultRowHeight="15"/>
  <cols>
    <col min="1" max="1" width="25" customWidth="1"/>
    <col min="2" max="2" width="24.42578125" customWidth="1"/>
    <col min="3" max="3" width="29.7109375" customWidth="1"/>
    <col min="4" max="4" width="13.7109375" customWidth="1"/>
  </cols>
  <sheetData>
    <row r="1" spans="1:11" ht="14.45" customHeight="1">
      <c r="A1" s="27" t="s">
        <v>0</v>
      </c>
      <c r="B1" s="27"/>
      <c r="C1" s="27"/>
      <c r="D1" s="27"/>
      <c r="E1" s="27"/>
      <c r="F1" s="6"/>
      <c r="G1" s="6"/>
      <c r="H1" s="6"/>
      <c r="I1" s="6"/>
      <c r="J1" s="6"/>
      <c r="K1" s="6"/>
    </row>
    <row r="2" spans="1:11">
      <c r="A2" s="6"/>
    </row>
    <row r="3" spans="1:11">
      <c r="A3" t="s">
        <v>1</v>
      </c>
      <c r="B3">
        <v>85</v>
      </c>
    </row>
    <row r="4" spans="1:11">
      <c r="B4" s="2" t="s">
        <v>5</v>
      </c>
      <c r="C4" s="2" t="s">
        <v>6</v>
      </c>
      <c r="D4" s="2" t="s">
        <v>6</v>
      </c>
    </row>
    <row r="5" spans="1:11">
      <c r="A5" t="s">
        <v>2</v>
      </c>
      <c r="B5" s="1">
        <v>81</v>
      </c>
      <c r="C5" s="5">
        <v>85</v>
      </c>
      <c r="D5" s="3">
        <v>6885</v>
      </c>
    </row>
    <row r="6" spans="1:11">
      <c r="A6" t="s">
        <v>3</v>
      </c>
      <c r="B6" s="1">
        <v>42</v>
      </c>
      <c r="C6" s="5">
        <v>85</v>
      </c>
      <c r="D6" s="3">
        <v>3570</v>
      </c>
    </row>
    <row r="7" spans="1:11">
      <c r="A7" t="s">
        <v>4</v>
      </c>
      <c r="B7" s="1">
        <v>65</v>
      </c>
      <c r="C7" s="5">
        <v>85</v>
      </c>
      <c r="D7" s="4">
        <v>5525</v>
      </c>
    </row>
    <row r="8" spans="1:11">
      <c r="B8" s="1"/>
      <c r="C8" t="s">
        <v>8</v>
      </c>
      <c r="D8" s="10">
        <f>SUM(D5:D7)</f>
        <v>15980</v>
      </c>
    </row>
    <row r="9" spans="1:11">
      <c r="B9" s="1"/>
    </row>
    <row r="10" spans="1:11">
      <c r="B10" s="1"/>
    </row>
    <row r="11" spans="1:11">
      <c r="A11" t="s">
        <v>7</v>
      </c>
      <c r="B11" s="1"/>
    </row>
    <row r="12" spans="1:11">
      <c r="A12" s="8" t="s">
        <v>9</v>
      </c>
      <c r="B12" s="1" t="s">
        <v>9</v>
      </c>
    </row>
    <row r="13" spans="1:11">
      <c r="A13" t="s">
        <v>18</v>
      </c>
      <c r="B13" s="2" t="s">
        <v>17</v>
      </c>
      <c r="D13" s="3">
        <v>500</v>
      </c>
    </row>
    <row r="14" spans="1:11">
      <c r="A14" t="s">
        <v>19</v>
      </c>
      <c r="B14" s="2" t="s">
        <v>17</v>
      </c>
      <c r="C14" t="s">
        <v>20</v>
      </c>
      <c r="D14" s="3">
        <v>100</v>
      </c>
    </row>
    <row r="15" spans="1:11">
      <c r="A15" t="s">
        <v>23</v>
      </c>
      <c r="B15" s="2" t="s">
        <v>24</v>
      </c>
      <c r="C15" t="s">
        <v>25</v>
      </c>
      <c r="D15" s="3">
        <v>200</v>
      </c>
    </row>
    <row r="16" spans="1:11">
      <c r="A16" t="s">
        <v>16</v>
      </c>
      <c r="B16" s="2"/>
      <c r="C16" t="s">
        <v>29</v>
      </c>
      <c r="D16" s="7">
        <v>626.4</v>
      </c>
    </row>
    <row r="17" spans="1:4">
      <c r="C17" t="s">
        <v>26</v>
      </c>
    </row>
    <row r="18" spans="1:4">
      <c r="A18" t="s">
        <v>21</v>
      </c>
      <c r="C18" t="s">
        <v>22</v>
      </c>
      <c r="D18" s="3">
        <v>450</v>
      </c>
    </row>
    <row r="19" spans="1:4">
      <c r="A19" t="s">
        <v>27</v>
      </c>
      <c r="B19" t="s">
        <v>30</v>
      </c>
    </row>
    <row r="20" spans="1:4">
      <c r="A20" t="s">
        <v>28</v>
      </c>
      <c r="B20" s="2"/>
      <c r="C20" t="s">
        <v>30</v>
      </c>
      <c r="D20" s="9"/>
    </row>
    <row r="21" spans="1:4">
      <c r="A21" t="s">
        <v>31</v>
      </c>
      <c r="B21" t="s">
        <v>32</v>
      </c>
      <c r="D21" s="9">
        <v>400</v>
      </c>
    </row>
    <row r="22" spans="1:4">
      <c r="A22" t="s">
        <v>33</v>
      </c>
      <c r="D22" s="3">
        <v>900</v>
      </c>
    </row>
    <row r="23" spans="1:4">
      <c r="C23" t="s">
        <v>34</v>
      </c>
      <c r="D23" s="4">
        <v>725.28</v>
      </c>
    </row>
    <row r="24" spans="1:4">
      <c r="C24" s="2" t="s">
        <v>8</v>
      </c>
      <c r="D24" s="10">
        <v>3044.7</v>
      </c>
    </row>
    <row r="25" spans="1:4">
      <c r="A25" s="8" t="s">
        <v>37</v>
      </c>
    </row>
    <row r="26" spans="1:4">
      <c r="A26" t="s">
        <v>35</v>
      </c>
      <c r="D26" s="3">
        <v>125</v>
      </c>
    </row>
    <row r="27" spans="1:4">
      <c r="A27" t="s">
        <v>36</v>
      </c>
      <c r="D27" s="3">
        <v>4150</v>
      </c>
    </row>
    <row r="28" spans="1:4">
      <c r="A28" t="s">
        <v>38</v>
      </c>
      <c r="D28" s="3">
        <v>2500</v>
      </c>
    </row>
    <row r="29" spans="1:4">
      <c r="A29" t="s">
        <v>39</v>
      </c>
      <c r="D29" s="4">
        <v>300</v>
      </c>
    </row>
    <row r="30" spans="1:4">
      <c r="C30" t="s">
        <v>40</v>
      </c>
      <c r="D30" s="12">
        <v>7075</v>
      </c>
    </row>
    <row r="31" spans="1:4">
      <c r="A31" s="8" t="s">
        <v>37</v>
      </c>
      <c r="B31">
        <f>SUM(D50)</f>
        <v>3314.1</v>
      </c>
    </row>
    <row r="32" spans="1:4">
      <c r="A32" t="s">
        <v>41</v>
      </c>
      <c r="C32" t="s">
        <v>42</v>
      </c>
      <c r="D32" s="3">
        <v>2040</v>
      </c>
    </row>
    <row r="33" spans="1:4">
      <c r="A33" t="s">
        <v>43</v>
      </c>
      <c r="C33" s="11" t="s">
        <v>44</v>
      </c>
      <c r="D33" s="3">
        <v>1275</v>
      </c>
    </row>
    <row r="34" spans="1:4">
      <c r="A34" t="s">
        <v>43</v>
      </c>
      <c r="C34" t="s">
        <v>45</v>
      </c>
      <c r="D34" s="4">
        <v>635.5</v>
      </c>
    </row>
    <row r="35" spans="1:4">
      <c r="C35" t="s">
        <v>46</v>
      </c>
      <c r="D35" s="12">
        <v>3952.5</v>
      </c>
    </row>
    <row r="37" spans="1:4">
      <c r="A37" t="s">
        <v>48</v>
      </c>
      <c r="C37" t="s">
        <v>47</v>
      </c>
      <c r="D37" s="3">
        <v>1250</v>
      </c>
    </row>
    <row r="38" spans="1:4">
      <c r="A38" t="s">
        <v>49</v>
      </c>
      <c r="C38" t="s">
        <v>58</v>
      </c>
      <c r="D38" s="3">
        <v>713.03</v>
      </c>
    </row>
    <row r="39" spans="1:4">
      <c r="C39" t="s">
        <v>50</v>
      </c>
      <c r="D39" s="10">
        <v>10440</v>
      </c>
    </row>
    <row r="41" spans="1:4">
      <c r="A41" t="s">
        <v>14</v>
      </c>
    </row>
    <row r="42" spans="1:4">
      <c r="B42" t="s">
        <v>11</v>
      </c>
      <c r="C42" s="11" t="s">
        <v>59</v>
      </c>
      <c r="D42" s="3">
        <v>600</v>
      </c>
    </row>
    <row r="43" spans="1:4">
      <c r="B43" t="s">
        <v>12</v>
      </c>
      <c r="C43" t="s">
        <v>51</v>
      </c>
    </row>
    <row r="44" spans="1:4">
      <c r="B44" t="s">
        <v>13</v>
      </c>
      <c r="C44" s="11" t="s">
        <v>60</v>
      </c>
      <c r="D44" s="3">
        <v>600</v>
      </c>
    </row>
    <row r="46" spans="1:4">
      <c r="D46" s="3"/>
    </row>
    <row r="47" spans="1:4">
      <c r="A47" t="s">
        <v>15</v>
      </c>
      <c r="C47" t="s">
        <v>57</v>
      </c>
    </row>
    <row r="48" spans="1:4">
      <c r="B48" s="2" t="s">
        <v>52</v>
      </c>
      <c r="C48" s="14" t="s">
        <v>10</v>
      </c>
      <c r="D48" s="3">
        <v>1308.3</v>
      </c>
    </row>
    <row r="49" spans="1:4">
      <c r="B49" s="2" t="s">
        <v>55</v>
      </c>
      <c r="C49" t="s">
        <v>56</v>
      </c>
      <c r="D49" s="4">
        <v>373.8</v>
      </c>
    </row>
    <row r="50" spans="1:4">
      <c r="B50" s="2"/>
      <c r="C50" t="s">
        <v>53</v>
      </c>
      <c r="D50" s="10">
        <v>3314.1</v>
      </c>
    </row>
    <row r="51" spans="1:4">
      <c r="B51" s="2"/>
    </row>
    <row r="52" spans="1:4">
      <c r="B52" s="2"/>
      <c r="C52" t="s">
        <v>54</v>
      </c>
      <c r="D52" s="13">
        <v>16366.8</v>
      </c>
    </row>
    <row r="53" spans="1:4">
      <c r="B53" s="2"/>
    </row>
    <row r="54" spans="1:4">
      <c r="B54" s="2"/>
    </row>
    <row r="55" spans="1:4">
      <c r="B55" s="2"/>
    </row>
    <row r="64" spans="1:4">
      <c r="A64" t="s">
        <v>10</v>
      </c>
      <c r="B64" s="5" t="s">
        <v>10</v>
      </c>
      <c r="D64" s="3" t="s">
        <v>10</v>
      </c>
    </row>
    <row r="67" spans="1:4">
      <c r="A67" t="s">
        <v>10</v>
      </c>
      <c r="D67" t="s">
        <v>10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34" zoomScale="110" zoomScaleNormal="130" workbookViewId="0">
      <selection activeCell="H55" sqref="H55"/>
    </sheetView>
  </sheetViews>
  <sheetFormatPr defaultColWidth="8.85546875" defaultRowHeight="15"/>
  <cols>
    <col min="1" max="1" width="25" customWidth="1"/>
    <col min="2" max="2" width="24.42578125" customWidth="1"/>
    <col min="3" max="3" width="4.140625" customWidth="1"/>
    <col min="4" max="4" width="22.7109375" customWidth="1"/>
    <col min="5" max="5" width="4.28515625" customWidth="1"/>
    <col min="6" max="6" width="17.7109375" customWidth="1"/>
  </cols>
  <sheetData>
    <row r="1" spans="1:13" ht="14.45" customHeight="1">
      <c r="A1" s="27" t="s">
        <v>0</v>
      </c>
      <c r="B1" s="27"/>
      <c r="C1" s="27"/>
      <c r="D1" s="27"/>
      <c r="E1" s="27"/>
      <c r="F1" s="27"/>
      <c r="G1" s="27"/>
      <c r="H1" s="6"/>
      <c r="I1" s="6"/>
      <c r="J1" s="6"/>
      <c r="K1" s="6"/>
      <c r="L1" s="6"/>
      <c r="M1" s="6"/>
    </row>
    <row r="2" spans="1:13">
      <c r="A2" s="6"/>
    </row>
    <row r="3" spans="1:13">
      <c r="A3" t="s">
        <v>1</v>
      </c>
      <c r="B3">
        <v>85</v>
      </c>
    </row>
    <row r="4" spans="1:13">
      <c r="B4" s="2" t="s">
        <v>5</v>
      </c>
      <c r="C4" s="2"/>
      <c r="D4" s="2" t="s">
        <v>6</v>
      </c>
      <c r="E4" s="2"/>
      <c r="F4" s="2" t="s">
        <v>6</v>
      </c>
    </row>
    <row r="5" spans="1:13">
      <c r="A5" t="s">
        <v>2</v>
      </c>
      <c r="B5" s="2">
        <v>81</v>
      </c>
      <c r="C5" s="2"/>
      <c r="D5" s="17">
        <v>85</v>
      </c>
      <c r="E5" s="5"/>
      <c r="F5" s="3">
        <f>B5*D5</f>
        <v>6885</v>
      </c>
    </row>
    <row r="6" spans="1:13">
      <c r="A6" t="s">
        <v>3</v>
      </c>
      <c r="B6" s="2">
        <v>42</v>
      </c>
      <c r="C6" s="2"/>
      <c r="D6" s="17">
        <v>85</v>
      </c>
      <c r="E6" s="5"/>
      <c r="F6" s="3">
        <f>B6*D6</f>
        <v>3570</v>
      </c>
    </row>
    <row r="7" spans="1:13">
      <c r="A7" t="s">
        <v>4</v>
      </c>
      <c r="B7" s="2">
        <v>65</v>
      </c>
      <c r="C7" s="2"/>
      <c r="D7" s="17">
        <v>85</v>
      </c>
      <c r="E7" s="5"/>
      <c r="F7" s="3">
        <f>B7*D7</f>
        <v>5525</v>
      </c>
    </row>
    <row r="8" spans="1:13">
      <c r="B8" s="2"/>
      <c r="C8" s="2"/>
      <c r="D8" t="s">
        <v>8</v>
      </c>
      <c r="F8" s="19">
        <f>SUM(F5:F7)</f>
        <v>15980</v>
      </c>
    </row>
    <row r="9" spans="1:13">
      <c r="B9" s="2"/>
      <c r="C9" s="2"/>
    </row>
    <row r="10" spans="1:13">
      <c r="B10" s="2"/>
      <c r="C10" s="2"/>
    </row>
    <row r="11" spans="1:13">
      <c r="A11" t="s">
        <v>7</v>
      </c>
      <c r="B11" s="2"/>
      <c r="C11" s="2" t="s">
        <v>62</v>
      </c>
      <c r="D11" t="s">
        <v>61</v>
      </c>
    </row>
    <row r="12" spans="1:13">
      <c r="A12" s="8" t="s">
        <v>9</v>
      </c>
      <c r="B12" s="2" t="s">
        <v>9</v>
      </c>
      <c r="C12" s="2"/>
    </row>
    <row r="13" spans="1:13">
      <c r="A13" t="s">
        <v>18</v>
      </c>
      <c r="B13" s="2" t="s">
        <v>17</v>
      </c>
      <c r="C13" s="2"/>
      <c r="F13" s="3">
        <v>500</v>
      </c>
    </row>
    <row r="14" spans="1:13">
      <c r="A14" t="s">
        <v>19</v>
      </c>
      <c r="B14" s="2" t="s">
        <v>17</v>
      </c>
      <c r="C14" s="2">
        <v>2</v>
      </c>
      <c r="D14" s="16">
        <v>50</v>
      </c>
      <c r="E14" s="15"/>
      <c r="F14" s="3">
        <f>C14*D14</f>
        <v>100</v>
      </c>
      <c r="H14" t="s">
        <v>63</v>
      </c>
    </row>
    <row r="15" spans="1:13">
      <c r="A15" t="s">
        <v>23</v>
      </c>
      <c r="B15" s="2" t="s">
        <v>24</v>
      </c>
      <c r="C15" s="2">
        <v>4</v>
      </c>
      <c r="D15" s="16">
        <v>50</v>
      </c>
      <c r="E15" s="15"/>
      <c r="F15" s="3">
        <f>C15*D15</f>
        <v>200</v>
      </c>
      <c r="H15" t="s">
        <v>25</v>
      </c>
    </row>
    <row r="16" spans="1:13">
      <c r="A16" t="s">
        <v>16</v>
      </c>
      <c r="B16" s="2" t="s">
        <v>65</v>
      </c>
      <c r="C16" s="2">
        <v>17</v>
      </c>
      <c r="D16" s="16">
        <v>29</v>
      </c>
      <c r="F16" s="7">
        <f>C16*D16*1.2</f>
        <v>591.6</v>
      </c>
      <c r="H16" t="s">
        <v>64</v>
      </c>
    </row>
    <row r="17" spans="1:6">
      <c r="D17" t="s">
        <v>26</v>
      </c>
    </row>
    <row r="18" spans="1:6">
      <c r="A18" t="s">
        <v>21</v>
      </c>
      <c r="B18" t="s">
        <v>22</v>
      </c>
      <c r="C18" s="2">
        <v>4</v>
      </c>
      <c r="D18" s="16">
        <v>150</v>
      </c>
      <c r="F18" s="7">
        <f>C18*D18</f>
        <v>600</v>
      </c>
    </row>
    <row r="19" spans="1:6">
      <c r="A19" t="s">
        <v>27</v>
      </c>
      <c r="B19" t="s">
        <v>30</v>
      </c>
    </row>
    <row r="20" spans="1:6">
      <c r="A20" t="s">
        <v>28</v>
      </c>
      <c r="B20" s="2"/>
      <c r="C20" s="2"/>
      <c r="D20" t="s">
        <v>30</v>
      </c>
      <c r="F20" s="9"/>
    </row>
    <row r="21" spans="1:6">
      <c r="A21" t="s">
        <v>31</v>
      </c>
      <c r="B21" s="18" t="s">
        <v>66</v>
      </c>
      <c r="C21">
        <v>8</v>
      </c>
      <c r="D21" s="16">
        <v>50</v>
      </c>
      <c r="E21" s="15"/>
      <c r="F21" s="3">
        <f>C21*D21</f>
        <v>400</v>
      </c>
    </row>
    <row r="22" spans="1:6">
      <c r="A22" t="s">
        <v>33</v>
      </c>
      <c r="F22" s="3">
        <v>900</v>
      </c>
    </row>
    <row r="23" spans="1:6">
      <c r="D23" t="s">
        <v>34</v>
      </c>
      <c r="F23" s="4">
        <f>SUM(F13:F22)*0.2</f>
        <v>658.32</v>
      </c>
    </row>
    <row r="24" spans="1:6">
      <c r="D24" s="2" t="s">
        <v>8</v>
      </c>
      <c r="E24" s="2"/>
      <c r="F24" s="20">
        <f>SUM(F13:F23)</f>
        <v>3949.92</v>
      </c>
    </row>
    <row r="25" spans="1:6">
      <c r="A25" s="8" t="s">
        <v>37</v>
      </c>
    </row>
    <row r="26" spans="1:6">
      <c r="A26" t="s">
        <v>35</v>
      </c>
      <c r="F26" s="3">
        <v>125</v>
      </c>
    </row>
    <row r="27" spans="1:6">
      <c r="A27" t="s">
        <v>36</v>
      </c>
      <c r="F27" s="3">
        <v>4150</v>
      </c>
    </row>
    <row r="28" spans="1:6">
      <c r="A28" t="s">
        <v>38</v>
      </c>
      <c r="F28" s="3">
        <v>2500</v>
      </c>
    </row>
    <row r="29" spans="1:6">
      <c r="A29" t="s">
        <v>39</v>
      </c>
      <c r="F29" s="4">
        <v>300</v>
      </c>
    </row>
    <row r="30" spans="1:6">
      <c r="D30" t="s">
        <v>40</v>
      </c>
      <c r="F30" s="20">
        <f>SUM(F26:F29)</f>
        <v>7075</v>
      </c>
    </row>
    <row r="31" spans="1:6">
      <c r="A31" s="8" t="s">
        <v>37</v>
      </c>
      <c r="B31">
        <f>SUM(F50)</f>
        <v>1682.1</v>
      </c>
    </row>
    <row r="32" spans="1:6">
      <c r="A32" t="s">
        <v>41</v>
      </c>
      <c r="D32" t="s">
        <v>42</v>
      </c>
      <c r="F32" s="3">
        <v>2040</v>
      </c>
    </row>
    <row r="33" spans="1:8">
      <c r="A33" t="s">
        <v>43</v>
      </c>
      <c r="D33" s="11" t="s">
        <v>44</v>
      </c>
      <c r="E33" s="11"/>
      <c r="F33" s="3">
        <v>1275</v>
      </c>
    </row>
    <row r="34" spans="1:8">
      <c r="A34" t="s">
        <v>43</v>
      </c>
      <c r="D34" t="s">
        <v>45</v>
      </c>
      <c r="F34" s="4">
        <v>635.5</v>
      </c>
    </row>
    <row r="35" spans="1:8">
      <c r="D35" s="21" t="s">
        <v>46</v>
      </c>
      <c r="F35" s="20">
        <f>SUM(F31:F34)</f>
        <v>3950.5</v>
      </c>
    </row>
    <row r="37" spans="1:8">
      <c r="A37" t="s">
        <v>48</v>
      </c>
      <c r="D37" t="s">
        <v>47</v>
      </c>
      <c r="F37" s="3">
        <v>1250</v>
      </c>
    </row>
    <row r="38" spans="1:8">
      <c r="A38" t="s">
        <v>49</v>
      </c>
      <c r="D38" t="s">
        <v>58</v>
      </c>
      <c r="F38" s="3">
        <v>713.03</v>
      </c>
    </row>
    <row r="39" spans="1:8">
      <c r="D39" t="s">
        <v>50</v>
      </c>
      <c r="F39" s="20">
        <f>SUM(F37:F38)</f>
        <v>1963.03</v>
      </c>
    </row>
    <row r="41" spans="1:8">
      <c r="A41" t="s">
        <v>14</v>
      </c>
    </row>
    <row r="42" spans="1:8">
      <c r="B42" t="s">
        <v>11</v>
      </c>
      <c r="C42">
        <v>15</v>
      </c>
      <c r="D42" s="16">
        <v>40</v>
      </c>
      <c r="F42" s="23">
        <f>C42*D42*1.2</f>
        <v>720</v>
      </c>
      <c r="H42" s="11" t="s">
        <v>67</v>
      </c>
    </row>
    <row r="43" spans="1:8">
      <c r="B43" t="s">
        <v>12</v>
      </c>
      <c r="D43" t="s">
        <v>51</v>
      </c>
    </row>
    <row r="44" spans="1:8">
      <c r="B44" t="s">
        <v>13</v>
      </c>
      <c r="C44">
        <v>15</v>
      </c>
      <c r="D44" s="16">
        <v>40</v>
      </c>
      <c r="F44" s="23">
        <f>C44*D44*1.2</f>
        <v>720</v>
      </c>
      <c r="H44" s="11" t="s">
        <v>67</v>
      </c>
    </row>
    <row r="46" spans="1:8">
      <c r="F46" s="3"/>
    </row>
    <row r="47" spans="1:8">
      <c r="A47" t="s">
        <v>15</v>
      </c>
      <c r="D47" t="s">
        <v>57</v>
      </c>
    </row>
    <row r="48" spans="1:8">
      <c r="B48" s="2" t="s">
        <v>68</v>
      </c>
      <c r="C48" s="2">
        <v>7</v>
      </c>
      <c r="D48" s="16">
        <v>89</v>
      </c>
      <c r="F48" s="7">
        <f>2*C48*D48*1.05</f>
        <v>1308.3</v>
      </c>
      <c r="H48" s="11" t="s">
        <v>52</v>
      </c>
    </row>
    <row r="49" spans="1:8">
      <c r="B49" s="2" t="s">
        <v>55</v>
      </c>
      <c r="C49" s="2">
        <v>4</v>
      </c>
      <c r="D49" s="16">
        <v>89</v>
      </c>
      <c r="F49" s="7">
        <f>C49*D49*1.05</f>
        <v>373.8</v>
      </c>
      <c r="H49" s="22" t="s">
        <v>55</v>
      </c>
    </row>
    <row r="50" spans="1:8">
      <c r="B50" s="2"/>
      <c r="C50" s="2"/>
      <c r="D50" t="s">
        <v>53</v>
      </c>
      <c r="F50" s="20">
        <f>SUM(F48:F49)</f>
        <v>1682.1</v>
      </c>
    </row>
    <row r="51" spans="1:8">
      <c r="B51" s="2"/>
      <c r="C51" s="2"/>
    </row>
    <row r="52" spans="1:8" ht="15.95">
      <c r="B52" s="2"/>
      <c r="C52" s="2"/>
      <c r="D52" s="24" t="s">
        <v>69</v>
      </c>
      <c r="F52" s="25">
        <f>F24+F30+F35+F39+F42+F44++F50</f>
        <v>20060.55</v>
      </c>
      <c r="H52" t="s">
        <v>71</v>
      </c>
    </row>
    <row r="53" spans="1:8" ht="15.95">
      <c r="B53" s="2"/>
      <c r="C53" s="2"/>
      <c r="F53" s="24"/>
    </row>
    <row r="54" spans="1:8" ht="15.95">
      <c r="B54" s="2"/>
      <c r="C54" s="2"/>
      <c r="D54" s="24" t="s">
        <v>70</v>
      </c>
      <c r="F54" s="26">
        <f>F8-F52</f>
        <v>-4080.5499999999993</v>
      </c>
      <c r="H54" t="s">
        <v>72</v>
      </c>
    </row>
    <row r="55" spans="1:8">
      <c r="B55" s="2"/>
      <c r="C55" s="2"/>
    </row>
    <row r="64" spans="1:8">
      <c r="A64" t="s">
        <v>10</v>
      </c>
      <c r="B64" s="5" t="s">
        <v>10</v>
      </c>
      <c r="C64" s="5"/>
      <c r="F64" s="3" t="s">
        <v>10</v>
      </c>
    </row>
    <row r="67" spans="1:6">
      <c r="A67" t="s">
        <v>10</v>
      </c>
      <c r="F67" t="s">
        <v>10</v>
      </c>
    </row>
  </sheetData>
  <mergeCells count="1">
    <mergeCell ref="A1:G1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Budget with Formulas</vt:lpstr>
      <vt:lpstr>'Budget with Formulas'!Print_Area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Susanna Tomlinson</cp:lastModifiedBy>
  <cp:lastPrinted>2022-02-10T02:29:18Z</cp:lastPrinted>
  <dcterms:created xsi:type="dcterms:W3CDTF">2022-01-18T23:11:36Z</dcterms:created>
  <dcterms:modified xsi:type="dcterms:W3CDTF">2022-02-17T18:34:21Z</dcterms:modified>
</cp:coreProperties>
</file>