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565" activeTab="0"/>
  </bookViews>
  <sheets>
    <sheet name="6940 Budget history" sheetId="1" r:id="rId1"/>
    <sheet name="kuykendall" sheetId="2" r:id="rId2"/>
    <sheet name="White" sheetId="3" r:id="rId3"/>
    <sheet name="Quave" sheetId="4" r:id="rId4"/>
    <sheet name="Philman" sheetId="5" r:id="rId5"/>
    <sheet name="Kircharr" sheetId="6" r:id="rId6"/>
    <sheet name="Rauch" sheetId="7" r:id="rId7"/>
    <sheet name="Hirsh" sheetId="8" r:id="rId8"/>
  </sheets>
  <definedNames/>
  <calcPr fullCalcOnLoad="1"/>
</workbook>
</file>

<file path=xl/sharedStrings.xml><?xml version="1.0" encoding="utf-8"?>
<sst xmlns="http://schemas.openxmlformats.org/spreadsheetml/2006/main" count="718" uniqueCount="102">
  <si>
    <t>$2,000 district fee, $3,600 student fee, $2,800 misc expense</t>
  </si>
  <si>
    <t>New Clubs  Development</t>
  </si>
  <si>
    <t>Twd Exp - Assistant District Governors</t>
  </si>
  <si>
    <t>Contingencies</t>
  </si>
  <si>
    <t>District Internet Expense</t>
  </si>
  <si>
    <t>Rotary Leadership Academy/RLI</t>
  </si>
  <si>
    <t>District Recognition (Foundation &amp; Leadership)</t>
  </si>
  <si>
    <t>Caribbean Partnership, Inc.</t>
  </si>
  <si>
    <t>Tax prep &amp; audit</t>
  </si>
  <si>
    <t>Media &amp; Adv Expenses (Distr PR Grant)</t>
  </si>
  <si>
    <t>Bank Account Charges</t>
  </si>
  <si>
    <t>Rotary Youth Camp</t>
  </si>
  <si>
    <t>Webinar Service (GoTo Meeting)</t>
  </si>
  <si>
    <t>RYLA Coordinator Training</t>
  </si>
  <si>
    <t>Rotary Foundation Gala</t>
  </si>
  <si>
    <t xml:space="preserve"> TOTAL EXPENSES</t>
  </si>
  <si>
    <t>SURPLUS</t>
  </si>
  <si>
    <t>Notes:</t>
  </si>
  <si>
    <t xml:space="preserve">Represents $4,800 Student Fee,$2,000 RYE FL Assessment, </t>
  </si>
  <si>
    <t>and $500 Short Term Youth Expenses</t>
  </si>
  <si>
    <t xml:space="preserve"> </t>
  </si>
  <si>
    <t>DG John Kuykendall</t>
  </si>
  <si>
    <t>DG Sylvia White</t>
  </si>
  <si>
    <t>DG Jeannie Quave</t>
  </si>
  <si>
    <t>DG Ed Philman</t>
  </si>
  <si>
    <t>DG Ted Kirchharr</t>
  </si>
  <si>
    <t>INCOME</t>
  </si>
  <si>
    <t>Budget</t>
  </si>
  <si>
    <t>Actual</t>
  </si>
  <si>
    <t>Variance</t>
  </si>
  <si>
    <t>Notes</t>
  </si>
  <si>
    <t>District Membership  (Est. 2,500 members at $35/member)</t>
  </si>
  <si>
    <t>oper inc</t>
  </si>
  <si>
    <t>Projected Dues Income</t>
  </si>
  <si>
    <t>$35 * 2,500</t>
  </si>
  <si>
    <t>Projectd Interest income</t>
  </si>
  <si>
    <t>grant inc</t>
  </si>
  <si>
    <t>District PR Grant from RI</t>
  </si>
  <si>
    <t xml:space="preserve"> PETS assmnt</t>
  </si>
  <si>
    <t>PETS regs fee Assessments  ($230/club at 51 clubs)</t>
  </si>
  <si>
    <t xml:space="preserve">  OPERATING INCOME</t>
  </si>
  <si>
    <t>Other inc</t>
  </si>
  <si>
    <t>RYE student fees (xferd to Youth Exch Fund) ($600/stud w/ 8 stud)</t>
  </si>
  <si>
    <t>$600 * 6 students</t>
  </si>
  <si>
    <t>RYLA student fees (xferd to RYLA Fund)  ($300 per student)</t>
  </si>
  <si>
    <t>$300 * 80</t>
  </si>
  <si>
    <t xml:space="preserve">  OTHER INCOME</t>
  </si>
  <si>
    <t xml:space="preserve">  TOTAL INCOME</t>
  </si>
  <si>
    <t>OPER EXPENSE</t>
  </si>
  <si>
    <t>#</t>
  </si>
  <si>
    <t>Line Items</t>
  </si>
  <si>
    <t>Training Sessions &amp; Assembly Expenses:</t>
  </si>
  <si>
    <t>1a</t>
  </si>
  <si>
    <t xml:space="preserve">    District Team Training/Pre-PETS</t>
  </si>
  <si>
    <t>1b</t>
  </si>
  <si>
    <t xml:space="preserve">    District Commitment to PETs</t>
  </si>
  <si>
    <t>1c</t>
  </si>
  <si>
    <t xml:space="preserve">    PETS Registration (charged to Clubs)</t>
  </si>
  <si>
    <t>1d</t>
  </si>
  <si>
    <t xml:space="preserve">    PETS Registration &amp; Lodging (Ags &amp; TMG Staff)</t>
  </si>
  <si>
    <t>1e</t>
  </si>
  <si>
    <t xml:space="preserve">    PETS Registration  &amp; Lodging (DG,DGE, DGN)</t>
  </si>
  <si>
    <t>1f</t>
  </si>
  <si>
    <t xml:space="preserve">    District Assembly</t>
  </si>
  <si>
    <t>1g</t>
  </si>
  <si>
    <t xml:space="preserve">    Zone Membership Seminar</t>
  </si>
  <si>
    <t>1h</t>
  </si>
  <si>
    <t xml:space="preserve">    Zone Foundation Seminar</t>
  </si>
  <si>
    <t>District Conference Expenses</t>
  </si>
  <si>
    <t>Gift-RI President's Rep to Dist Conf</t>
  </si>
  <si>
    <t>Gift to District Governor's Spouse</t>
  </si>
  <si>
    <t>Twd Exp - DG/DGE/DGN &amp; Partner -Zone</t>
  </si>
  <si>
    <t>Twd Exp - DG/DGE &amp; Partner RI Convention</t>
  </si>
  <si>
    <t>Fund Committee &amp; Pdg Meeting Expenses</t>
  </si>
  <si>
    <t>District Treasurer Expenses</t>
  </si>
  <si>
    <t>District Secretary Expenses</t>
  </si>
  <si>
    <t>Toward Cost PDG Pin</t>
  </si>
  <si>
    <t>RYLA</t>
  </si>
  <si>
    <t>Foundation Committee Expenses</t>
  </si>
  <si>
    <t>Scholarship Subcommittee Expense</t>
  </si>
  <si>
    <t>District Directory Expense</t>
  </si>
  <si>
    <t>DG Discretionary Fund</t>
  </si>
  <si>
    <t>DGE Discretionary Fund</t>
  </si>
  <si>
    <t>Zone Meeting Assessment</t>
  </si>
  <si>
    <t>Twd Exp COL Rep to Zone Trng</t>
  </si>
  <si>
    <t>Group Study Exchange Fund</t>
  </si>
  <si>
    <t xml:space="preserve">Youth Exchange Committee Expenses </t>
  </si>
  <si>
    <t>Other Income</t>
  </si>
  <si>
    <t>DSG Reimbursement</t>
  </si>
  <si>
    <t>RI Reimbursement AG Travel</t>
  </si>
  <si>
    <t>Zone Foundation Seminar</t>
  </si>
  <si>
    <t>Unbudgeted Future Vision</t>
  </si>
  <si>
    <t>DG David Rauch</t>
  </si>
  <si>
    <t>PETS regs fee Assessments  ($250/club at 51 clubs)</t>
  </si>
  <si>
    <t>DG Leon Hirsh</t>
  </si>
  <si>
    <t>1j</t>
  </si>
  <si>
    <t xml:space="preserve">    District Team Training</t>
  </si>
  <si>
    <t>1i</t>
  </si>
  <si>
    <t xml:space="preserve">    PETS Training</t>
  </si>
  <si>
    <t xml:space="preserve">    Pre-PETS</t>
  </si>
  <si>
    <t>PETS regs fee Assessments  ($250/club at 50 clubs)</t>
  </si>
  <si>
    <t>Rauch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</si>
</sst>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_);\(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38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39" fontId="0" fillId="0" borderId="0" xfId="0" applyNumberFormat="1" applyFill="1" applyBorder="1" applyAlignment="1">
      <alignment/>
    </xf>
    <xf numFmtId="43" fontId="0" fillId="0" borderId="11" xfId="42" applyFont="1" applyFill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39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Fill="1" applyAlignment="1">
      <alignment/>
    </xf>
    <xf numFmtId="43" fontId="3" fillId="0" borderId="12" xfId="42" applyFont="1" applyBorder="1" applyAlignment="1">
      <alignment/>
    </xf>
    <xf numFmtId="43" fontId="3" fillId="0" borderId="13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" fillId="0" borderId="13" xfId="0" applyNumberFormat="1" applyFont="1" applyBorder="1" applyAlignment="1">
      <alignment/>
    </xf>
    <xf numFmtId="39" fontId="3" fillId="0" borderId="13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3" fillId="0" borderId="13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0" fillId="0" borderId="1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3" fillId="0" borderId="10" xfId="42" applyNumberFormat="1" applyFont="1" applyBorder="1" applyAlignment="1">
      <alignment/>
    </xf>
    <xf numFmtId="43" fontId="3" fillId="0" borderId="0" xfId="42" applyNumberFormat="1" applyFont="1" applyAlignment="1">
      <alignment/>
    </xf>
    <xf numFmtId="43" fontId="3" fillId="0" borderId="12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42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43" fontId="6" fillId="0" borderId="0" xfId="42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10" xfId="42" applyFont="1" applyBorder="1" applyAlignment="1">
      <alignment/>
    </xf>
    <xf numFmtId="39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3" fontId="7" fillId="0" borderId="13" xfId="42" applyFont="1" applyBorder="1" applyAlignment="1">
      <alignment/>
    </xf>
    <xf numFmtId="43" fontId="7" fillId="0" borderId="0" xfId="42" applyFont="1" applyAlignment="1">
      <alignment/>
    </xf>
    <xf numFmtId="39" fontId="7" fillId="0" borderId="13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3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39" fontId="6" fillId="0" borderId="0" xfId="0" applyNumberFormat="1" applyFont="1" applyFill="1" applyBorder="1" applyAlignment="1">
      <alignment/>
    </xf>
    <xf numFmtId="43" fontId="6" fillId="0" borderId="10" xfId="42" applyFont="1" applyFill="1" applyBorder="1" applyAlignment="1">
      <alignment/>
    </xf>
    <xf numFmtId="43" fontId="6" fillId="0" borderId="11" xfId="42" applyFont="1" applyFill="1" applyBorder="1" applyAlignment="1">
      <alignment/>
    </xf>
    <xf numFmtId="43" fontId="7" fillId="0" borderId="10" xfId="42" applyFont="1" applyBorder="1" applyAlignment="1">
      <alignment/>
    </xf>
    <xf numFmtId="43" fontId="7" fillId="0" borderId="14" xfId="42" applyFont="1" applyBorder="1" applyAlignment="1">
      <alignment/>
    </xf>
    <xf numFmtId="39" fontId="7" fillId="0" borderId="13" xfId="42" applyNumberFormat="1" applyFont="1" applyBorder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3" fontId="7" fillId="0" borderId="0" xfId="42" applyFont="1" applyFill="1" applyBorder="1" applyAlignment="1">
      <alignment/>
    </xf>
    <xf numFmtId="39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38" fontId="6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43" fontId="6" fillId="0" borderId="0" xfId="42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165" fontId="7" fillId="0" borderId="0" xfId="42" applyNumberFormat="1" applyFont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Alignment="1">
      <alignment wrapText="1"/>
    </xf>
    <xf numFmtId="43" fontId="6" fillId="0" borderId="0" xfId="42" applyNumberFormat="1" applyFont="1" applyFill="1" applyBorder="1" applyAlignment="1">
      <alignment/>
    </xf>
    <xf numFmtId="43" fontId="6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43" fontId="7" fillId="0" borderId="10" xfId="42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3" fontId="7" fillId="0" borderId="0" xfId="42" applyNumberFormat="1" applyFont="1" applyAlignment="1">
      <alignment/>
    </xf>
    <xf numFmtId="43" fontId="7" fillId="0" borderId="0" xfId="42" applyNumberFormat="1" applyFont="1" applyAlignment="1">
      <alignment/>
    </xf>
    <xf numFmtId="43" fontId="7" fillId="0" borderId="12" xfId="42" applyFont="1" applyBorder="1" applyAlignment="1">
      <alignment/>
    </xf>
    <xf numFmtId="44" fontId="6" fillId="0" borderId="0" xfId="0" applyNumberFormat="1" applyFont="1" applyAlignment="1">
      <alignment/>
    </xf>
    <xf numFmtId="43" fontId="7" fillId="0" borderId="12" xfId="42" applyNumberFormat="1" applyFont="1" applyBorder="1" applyAlignment="1">
      <alignment/>
    </xf>
    <xf numFmtId="43" fontId="7" fillId="0" borderId="12" xfId="42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6" fillId="0" borderId="0" xfId="42" applyNumberFormat="1" applyFont="1" applyFill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3" fontId="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zoomScale="75" zoomScaleNormal="75" workbookViewId="0" topLeftCell="A1">
      <pane xSplit="2" ySplit="1" topLeftCell="O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46" sqref="Z46"/>
    </sheetView>
  </sheetViews>
  <sheetFormatPr defaultColWidth="8.8515625" defaultRowHeight="12.75"/>
  <cols>
    <col min="1" max="1" width="18.421875" style="74" bestFit="1" customWidth="1"/>
    <col min="2" max="2" width="80.7109375" style="79" customWidth="1"/>
    <col min="3" max="5" width="17.7109375" style="79" customWidth="1"/>
    <col min="6" max="7" width="2.7109375" style="79" customWidth="1"/>
    <col min="8" max="8" width="18.00390625" style="79" customWidth="1"/>
    <col min="9" max="9" width="17.421875" style="79" customWidth="1"/>
    <col min="10" max="10" width="17.8515625" style="79" customWidth="1"/>
    <col min="11" max="12" width="2.7109375" style="79" customWidth="1"/>
    <col min="13" max="13" width="17.140625" style="79" customWidth="1"/>
    <col min="14" max="15" width="2.7109375" style="79" customWidth="1"/>
    <col min="16" max="16" width="17.7109375" style="79" customWidth="1"/>
    <col min="17" max="17" width="18.28125" style="79" customWidth="1"/>
    <col min="18" max="18" width="17.00390625" style="79" customWidth="1"/>
    <col min="19" max="19" width="3.421875" style="79" customWidth="1"/>
    <col min="20" max="20" width="2.7109375" style="79" customWidth="1"/>
    <col min="21" max="21" width="17.7109375" style="81" customWidth="1"/>
    <col min="22" max="22" width="15.7109375" style="81" customWidth="1"/>
    <col min="23" max="23" width="2.421875" style="79" customWidth="1"/>
    <col min="24" max="24" width="25.421875" style="79" customWidth="1"/>
    <col min="25" max="25" width="4.7109375" style="79" customWidth="1"/>
    <col min="26" max="26" width="17.57421875" style="79" customWidth="1"/>
    <col min="27" max="27" width="15.7109375" style="79" customWidth="1"/>
    <col min="28" max="28" width="2.57421875" style="79" customWidth="1"/>
    <col min="29" max="29" width="16.421875" style="79" customWidth="1"/>
    <col min="30" max="16384" width="8.8515625" style="79" customWidth="1"/>
  </cols>
  <sheetData>
    <row r="1" spans="2:29" ht="33" customHeight="1" thickBot="1">
      <c r="B1" s="75"/>
      <c r="C1" s="155" t="s">
        <v>21</v>
      </c>
      <c r="D1" s="155"/>
      <c r="E1" s="155"/>
      <c r="F1" s="77"/>
      <c r="G1" s="75"/>
      <c r="H1" s="155" t="s">
        <v>22</v>
      </c>
      <c r="I1" s="155"/>
      <c r="J1" s="155"/>
      <c r="K1" s="77"/>
      <c r="L1" s="77"/>
      <c r="M1" s="78" t="s">
        <v>23</v>
      </c>
      <c r="N1" s="77"/>
      <c r="O1" s="74"/>
      <c r="P1" s="151" t="s">
        <v>24</v>
      </c>
      <c r="Q1" s="151"/>
      <c r="R1" s="152"/>
      <c r="U1" s="153" t="s">
        <v>25</v>
      </c>
      <c r="V1" s="154"/>
      <c r="W1" s="80"/>
      <c r="X1" s="80"/>
      <c r="Z1" s="153" t="s">
        <v>94</v>
      </c>
      <c r="AA1" s="154"/>
      <c r="AB1" s="80"/>
      <c r="AC1" s="80"/>
    </row>
    <row r="2" spans="2:22" ht="18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4"/>
      <c r="P2" s="74"/>
      <c r="Q2" s="74"/>
      <c r="R2" s="79" t="s">
        <v>20</v>
      </c>
      <c r="V2" s="81" t="s">
        <v>20</v>
      </c>
    </row>
    <row r="3" spans="1:29" ht="18.75" thickBot="1">
      <c r="A3" s="82" t="s">
        <v>26</v>
      </c>
      <c r="B3" s="83"/>
      <c r="C3" s="76" t="s">
        <v>27</v>
      </c>
      <c r="D3" s="76" t="s">
        <v>28</v>
      </c>
      <c r="E3" s="76" t="s">
        <v>29</v>
      </c>
      <c r="F3" s="77"/>
      <c r="G3" s="83"/>
      <c r="H3" s="76" t="s">
        <v>27</v>
      </c>
      <c r="I3" s="76" t="s">
        <v>28</v>
      </c>
      <c r="J3" s="76" t="s">
        <v>29</v>
      </c>
      <c r="K3" s="77"/>
      <c r="L3" s="77"/>
      <c r="M3" s="76" t="s">
        <v>27</v>
      </c>
      <c r="N3" s="77"/>
      <c r="O3" s="84" t="s">
        <v>20</v>
      </c>
      <c r="P3" s="76" t="s">
        <v>27</v>
      </c>
      <c r="Q3" s="76" t="s">
        <v>28</v>
      </c>
      <c r="R3" s="85" t="s">
        <v>29</v>
      </c>
      <c r="U3" s="86" t="s">
        <v>27</v>
      </c>
      <c r="V3" s="86" t="s">
        <v>29</v>
      </c>
      <c r="W3" s="87"/>
      <c r="X3" s="87" t="s">
        <v>30</v>
      </c>
      <c r="Z3" s="86" t="s">
        <v>27</v>
      </c>
      <c r="AA3" s="86" t="s">
        <v>29</v>
      </c>
      <c r="AB3" s="87"/>
      <c r="AC3" s="87" t="s">
        <v>30</v>
      </c>
    </row>
    <row r="4" spans="2:17" ht="18">
      <c r="B4" s="88" t="s">
        <v>31</v>
      </c>
      <c r="C4" s="88"/>
      <c r="D4" s="88"/>
      <c r="E4" s="88"/>
      <c r="F4" s="88"/>
      <c r="G4" s="88"/>
      <c r="H4" s="89"/>
      <c r="I4" s="89"/>
      <c r="J4" s="89"/>
      <c r="K4" s="89"/>
      <c r="L4" s="89"/>
      <c r="M4" s="89"/>
      <c r="N4" s="89"/>
      <c r="O4" s="90" t="s">
        <v>20</v>
      </c>
      <c r="P4" s="91"/>
      <c r="Q4" s="91"/>
    </row>
    <row r="5" spans="1:33" ht="18">
      <c r="A5" s="74" t="s">
        <v>32</v>
      </c>
      <c r="B5" s="88" t="s">
        <v>33</v>
      </c>
      <c r="C5" s="89">
        <v>81000</v>
      </c>
      <c r="D5" s="89">
        <v>80520</v>
      </c>
      <c r="E5" s="89">
        <f>D5-C5</f>
        <v>-480</v>
      </c>
      <c r="F5" s="89"/>
      <c r="G5" s="88"/>
      <c r="H5" s="89">
        <v>92015</v>
      </c>
      <c r="I5" s="89">
        <v>89915</v>
      </c>
      <c r="J5" s="89">
        <f>I5-H5</f>
        <v>-2100</v>
      </c>
      <c r="K5" s="89"/>
      <c r="L5" s="89"/>
      <c r="M5" s="89">
        <v>92540</v>
      </c>
      <c r="N5" s="89"/>
      <c r="O5" s="92"/>
      <c r="P5" s="93">
        <v>87500</v>
      </c>
      <c r="Q5" s="93">
        <v>85925</v>
      </c>
      <c r="R5" s="81">
        <f>Q5-P5</f>
        <v>-1575</v>
      </c>
      <c r="S5" s="94"/>
      <c r="U5" s="81">
        <f>2500*35</f>
        <v>87500</v>
      </c>
      <c r="V5" s="81">
        <f>U5-P5</f>
        <v>0</v>
      </c>
      <c r="X5" s="79" t="s">
        <v>34</v>
      </c>
      <c r="Y5" s="95"/>
      <c r="Z5" s="96">
        <f>35*2500</f>
        <v>87500</v>
      </c>
      <c r="AA5" s="96"/>
      <c r="AB5" s="96"/>
      <c r="AC5" s="96"/>
      <c r="AD5" s="95"/>
      <c r="AE5" s="95"/>
      <c r="AF5" s="95"/>
      <c r="AG5" s="95"/>
    </row>
    <row r="6" spans="1:33" ht="29.25" customHeight="1">
      <c r="A6" s="74" t="s">
        <v>32</v>
      </c>
      <c r="B6" s="88" t="s">
        <v>35</v>
      </c>
      <c r="C6" s="89">
        <v>5000</v>
      </c>
      <c r="D6" s="89">
        <v>891</v>
      </c>
      <c r="E6" s="89">
        <f>D6-C6</f>
        <v>-4109</v>
      </c>
      <c r="F6" s="89"/>
      <c r="G6" s="88"/>
      <c r="H6" s="89">
        <v>1000</v>
      </c>
      <c r="I6" s="89">
        <v>899</v>
      </c>
      <c r="J6" s="89">
        <f>I6-H6</f>
        <v>-101</v>
      </c>
      <c r="K6" s="89"/>
      <c r="L6" s="89"/>
      <c r="M6" s="89">
        <v>1000</v>
      </c>
      <c r="N6" s="89"/>
      <c r="O6" s="92"/>
      <c r="P6" s="93">
        <v>750</v>
      </c>
      <c r="Q6" s="93">
        <v>139.79</v>
      </c>
      <c r="R6" s="81">
        <f>Q6-P6</f>
        <v>-610.21</v>
      </c>
      <c r="S6" s="94"/>
      <c r="U6" s="81">
        <v>1000</v>
      </c>
      <c r="V6" s="81">
        <f>U6-P6</f>
        <v>250</v>
      </c>
      <c r="Y6" s="97" t="s">
        <v>20</v>
      </c>
      <c r="Z6" s="98">
        <v>350</v>
      </c>
      <c r="AA6" s="98"/>
      <c r="AB6" s="98"/>
      <c r="AC6" s="98"/>
      <c r="AD6" s="99"/>
      <c r="AE6" s="99"/>
      <c r="AF6" s="99"/>
      <c r="AG6" s="99"/>
    </row>
    <row r="7" spans="1:33" ht="18">
      <c r="A7" s="74" t="s">
        <v>36</v>
      </c>
      <c r="B7" s="100" t="s">
        <v>37</v>
      </c>
      <c r="C7" s="101"/>
      <c r="D7" s="101">
        <v>1000</v>
      </c>
      <c r="E7" s="89">
        <f>D7-C7</f>
        <v>1000</v>
      </c>
      <c r="F7" s="89"/>
      <c r="G7" s="100"/>
      <c r="H7" s="101">
        <v>0</v>
      </c>
      <c r="I7" s="101">
        <v>7280</v>
      </c>
      <c r="J7" s="89">
        <f>I7-H7</f>
        <v>7280</v>
      </c>
      <c r="K7" s="89"/>
      <c r="L7" s="89"/>
      <c r="M7" s="101">
        <v>0</v>
      </c>
      <c r="N7" s="101"/>
      <c r="O7" s="92"/>
      <c r="P7" s="93">
        <v>9000</v>
      </c>
      <c r="Q7" s="93">
        <v>0</v>
      </c>
      <c r="R7" s="81">
        <f>Q7-P7</f>
        <v>-9000</v>
      </c>
      <c r="S7" s="94"/>
      <c r="U7" s="81">
        <v>10000</v>
      </c>
      <c r="V7" s="81">
        <f>U7-P7</f>
        <v>1000</v>
      </c>
      <c r="Y7" s="95"/>
      <c r="Z7" s="96">
        <v>0</v>
      </c>
      <c r="AA7" s="96"/>
      <c r="AB7" s="96"/>
      <c r="AC7" s="96"/>
      <c r="AD7" s="95"/>
      <c r="AE7" s="95"/>
      <c r="AF7" s="95"/>
      <c r="AG7" s="95"/>
    </row>
    <row r="8" spans="1:33" ht="18.75" thickBot="1">
      <c r="A8" s="74" t="s">
        <v>38</v>
      </c>
      <c r="B8" s="88" t="s">
        <v>39</v>
      </c>
      <c r="C8" s="102">
        <v>9800</v>
      </c>
      <c r="D8" s="102">
        <v>10700</v>
      </c>
      <c r="E8" s="102">
        <f>D8-C8</f>
        <v>900</v>
      </c>
      <c r="F8" s="89"/>
      <c r="G8" s="88"/>
      <c r="H8" s="102">
        <v>10500</v>
      </c>
      <c r="I8" s="102">
        <v>10000</v>
      </c>
      <c r="J8" s="102">
        <f>I8-H8</f>
        <v>-500</v>
      </c>
      <c r="K8" s="89"/>
      <c r="L8" s="89"/>
      <c r="M8" s="102">
        <v>10780</v>
      </c>
      <c r="N8" s="89"/>
      <c r="O8" s="79" t="s">
        <v>20</v>
      </c>
      <c r="P8" s="103">
        <v>11730</v>
      </c>
      <c r="Q8" s="103">
        <v>11730</v>
      </c>
      <c r="R8" s="103"/>
      <c r="S8" s="94"/>
      <c r="U8" s="104">
        <f>230*51</f>
        <v>11730</v>
      </c>
      <c r="V8" s="104">
        <f>U8-P8</f>
        <v>0</v>
      </c>
      <c r="W8" s="80"/>
      <c r="X8" s="80"/>
      <c r="Y8" s="95"/>
      <c r="Z8" s="105">
        <f>250*50</f>
        <v>12500</v>
      </c>
      <c r="AA8" s="105"/>
      <c r="AB8" s="105"/>
      <c r="AC8" s="105"/>
      <c r="AD8" s="95"/>
      <c r="AE8" s="95"/>
      <c r="AF8" s="95"/>
      <c r="AG8" s="95"/>
    </row>
    <row r="9" spans="2:33" ht="18.75" thickBot="1">
      <c r="B9" s="106" t="s">
        <v>40</v>
      </c>
      <c r="C9" s="107">
        <f>SUM(C5:C8)</f>
        <v>95800</v>
      </c>
      <c r="D9" s="107">
        <f>SUM(D5:D8)</f>
        <v>93111</v>
      </c>
      <c r="E9" s="89">
        <f>D9-C9</f>
        <v>-2689</v>
      </c>
      <c r="F9" s="89"/>
      <c r="G9" s="106"/>
      <c r="H9" s="107">
        <f>SUM(H5:H8)</f>
        <v>103515</v>
      </c>
      <c r="I9" s="107">
        <f>SUM(I5:I8)</f>
        <v>108094</v>
      </c>
      <c r="J9" s="89">
        <f>I9-H9</f>
        <v>4579</v>
      </c>
      <c r="K9" s="89"/>
      <c r="L9" s="89"/>
      <c r="M9" s="107">
        <f>SUM(M5:M8)</f>
        <v>104320</v>
      </c>
      <c r="N9" s="108"/>
      <c r="O9" s="91"/>
      <c r="P9" s="109">
        <f>SUM(P5:P8)</f>
        <v>108980</v>
      </c>
      <c r="Q9" s="109">
        <f>SUM(Q5:Q8)</f>
        <v>97794.79</v>
      </c>
      <c r="R9" s="110">
        <f>Q9-P9</f>
        <v>-11185.210000000006</v>
      </c>
      <c r="S9" s="94"/>
      <c r="U9" s="110">
        <f>SUM(U5:U8)</f>
        <v>110230</v>
      </c>
      <c r="V9" s="111">
        <f>SUM(V5:V8)</f>
        <v>1250</v>
      </c>
      <c r="Y9" s="95"/>
      <c r="Z9" s="112">
        <f>SUM(Z5:Z8)</f>
        <v>100350</v>
      </c>
      <c r="AA9" s="113"/>
      <c r="AB9" s="96"/>
      <c r="AC9" s="96"/>
      <c r="AD9" s="95"/>
      <c r="AE9" s="95"/>
      <c r="AF9" s="95"/>
      <c r="AG9" s="95"/>
    </row>
    <row r="10" spans="2:33" ht="18">
      <c r="B10" s="88"/>
      <c r="C10" s="89"/>
      <c r="D10" s="89"/>
      <c r="E10" s="89"/>
      <c r="F10" s="89"/>
      <c r="G10" s="88"/>
      <c r="H10" s="89"/>
      <c r="I10" s="89"/>
      <c r="J10" s="89"/>
      <c r="K10" s="89"/>
      <c r="L10" s="89"/>
      <c r="M10" s="89"/>
      <c r="N10" s="89"/>
      <c r="P10" s="93"/>
      <c r="Q10" s="93"/>
      <c r="R10" s="81">
        <f>P10-M10</f>
        <v>0</v>
      </c>
      <c r="S10" s="94"/>
      <c r="Y10" s="95"/>
      <c r="Z10" s="96"/>
      <c r="AA10" s="96"/>
      <c r="AB10" s="96"/>
      <c r="AC10" s="96"/>
      <c r="AD10" s="95"/>
      <c r="AE10" s="95"/>
      <c r="AF10" s="95"/>
      <c r="AG10" s="95"/>
    </row>
    <row r="11" spans="1:33" ht="18">
      <c r="A11" s="74" t="s">
        <v>41</v>
      </c>
      <c r="B11" s="88" t="s">
        <v>42</v>
      </c>
      <c r="C11" s="89"/>
      <c r="D11" s="89"/>
      <c r="E11" s="89">
        <f>D11-C11</f>
        <v>0</v>
      </c>
      <c r="F11" s="89"/>
      <c r="G11" s="88"/>
      <c r="H11" s="89">
        <v>2400</v>
      </c>
      <c r="I11" s="89">
        <v>3600</v>
      </c>
      <c r="J11" s="89">
        <f aca="true" t="shared" si="0" ref="J11:J16">I11-H11</f>
        <v>1200</v>
      </c>
      <c r="K11" s="89"/>
      <c r="L11" s="89"/>
      <c r="M11" s="89">
        <v>4800</v>
      </c>
      <c r="N11" s="89"/>
      <c r="P11" s="93">
        <v>4800</v>
      </c>
      <c r="Q11" s="93">
        <v>4050</v>
      </c>
      <c r="R11" s="81">
        <f>Q11-P11</f>
        <v>-750</v>
      </c>
      <c r="S11" s="94"/>
      <c r="U11" s="81">
        <f>600*6</f>
        <v>3600</v>
      </c>
      <c r="V11" s="81">
        <f>U11-P11</f>
        <v>-1200</v>
      </c>
      <c r="X11" s="79" t="s">
        <v>43</v>
      </c>
      <c r="Y11" s="95"/>
      <c r="Z11" s="96">
        <f>600*8</f>
        <v>4800</v>
      </c>
      <c r="AA11" s="96"/>
      <c r="AB11" s="96"/>
      <c r="AC11" s="96"/>
      <c r="AD11" s="95"/>
      <c r="AE11" s="95"/>
      <c r="AF11" s="95"/>
      <c r="AG11" s="95"/>
    </row>
    <row r="12" spans="1:33" ht="18">
      <c r="A12" s="74" t="s">
        <v>41</v>
      </c>
      <c r="B12" s="100" t="s">
        <v>44</v>
      </c>
      <c r="C12" s="101"/>
      <c r="D12" s="101">
        <v>21250</v>
      </c>
      <c r="E12" s="89">
        <f>D12-C12</f>
        <v>21250</v>
      </c>
      <c r="F12" s="89"/>
      <c r="G12" s="100"/>
      <c r="H12" s="101">
        <v>22000</v>
      </c>
      <c r="I12" s="101">
        <v>18075</v>
      </c>
      <c r="J12" s="89">
        <f t="shared" si="0"/>
        <v>-3925</v>
      </c>
      <c r="K12" s="89"/>
      <c r="L12" s="89"/>
      <c r="M12" s="101"/>
      <c r="N12" s="101"/>
      <c r="O12" s="90"/>
      <c r="P12" s="114">
        <v>24000</v>
      </c>
      <c r="Q12" s="114">
        <v>20900</v>
      </c>
      <c r="R12" s="81">
        <f>Q12-P12</f>
        <v>-3100</v>
      </c>
      <c r="S12" s="94"/>
      <c r="U12" s="81">
        <v>24000</v>
      </c>
      <c r="V12" s="81">
        <f>U12-P12</f>
        <v>0</v>
      </c>
      <c r="X12" s="79" t="s">
        <v>45</v>
      </c>
      <c r="Y12" s="95"/>
      <c r="Z12" s="96">
        <f>300*80</f>
        <v>24000</v>
      </c>
      <c r="AA12" s="96"/>
      <c r="AB12" s="96"/>
      <c r="AC12" s="96"/>
      <c r="AD12" s="95"/>
      <c r="AE12" s="95"/>
      <c r="AF12" s="95"/>
      <c r="AG12" s="95"/>
    </row>
    <row r="13" spans="1:33" ht="18.75" thickBot="1">
      <c r="A13" s="74" t="s">
        <v>41</v>
      </c>
      <c r="B13" s="100" t="s">
        <v>87</v>
      </c>
      <c r="C13" s="115"/>
      <c r="D13" s="115">
        <v>1624</v>
      </c>
      <c r="E13" s="102"/>
      <c r="F13" s="89"/>
      <c r="G13" s="100"/>
      <c r="H13" s="115"/>
      <c r="I13" s="115"/>
      <c r="J13" s="102"/>
      <c r="K13" s="89"/>
      <c r="L13" s="89"/>
      <c r="M13" s="116"/>
      <c r="N13" s="101"/>
      <c r="O13" s="90"/>
      <c r="P13" s="103"/>
      <c r="Q13" s="103">
        <v>1021.59</v>
      </c>
      <c r="R13" s="81">
        <f>Q13-P13</f>
        <v>1021.59</v>
      </c>
      <c r="S13" s="94"/>
      <c r="U13" s="104"/>
      <c r="V13" s="104">
        <f>U13-P13</f>
        <v>0</v>
      </c>
      <c r="W13" s="80"/>
      <c r="X13" s="80"/>
      <c r="Y13" s="95"/>
      <c r="Z13" s="105"/>
      <c r="AA13" s="105"/>
      <c r="AB13" s="105"/>
      <c r="AC13" s="105"/>
      <c r="AD13" s="95"/>
      <c r="AE13" s="95"/>
      <c r="AF13" s="95"/>
      <c r="AG13" s="95"/>
    </row>
    <row r="14" spans="2:33" ht="18.75" thickBot="1">
      <c r="B14" s="106" t="s">
        <v>46</v>
      </c>
      <c r="C14" s="107">
        <f>SUM(C11:C13)</f>
        <v>0</v>
      </c>
      <c r="D14" s="107">
        <f>SUM(D11:D13)</f>
        <v>22874</v>
      </c>
      <c r="E14" s="108">
        <f>SUM(E11:E13)</f>
        <v>21250</v>
      </c>
      <c r="F14" s="108"/>
      <c r="G14" s="106"/>
      <c r="H14" s="117">
        <f>SUM(H11:H13)</f>
        <v>24400</v>
      </c>
      <c r="I14" s="117">
        <f>SUM(I11:I13)</f>
        <v>21675</v>
      </c>
      <c r="J14" s="108">
        <f>SUM(J11:J13)</f>
        <v>-2725</v>
      </c>
      <c r="K14" s="89"/>
      <c r="L14" s="89"/>
      <c r="M14" s="118">
        <f>SUM(M11:M13)</f>
        <v>4800</v>
      </c>
      <c r="N14" s="108"/>
      <c r="O14" s="91"/>
      <c r="P14" s="119">
        <f>SUM(P11:P13)</f>
        <v>28800</v>
      </c>
      <c r="Q14" s="119">
        <f>SUM(Q11:Q13)</f>
        <v>25971.59</v>
      </c>
      <c r="R14" s="110">
        <f>Q14-P14</f>
        <v>-2828.41</v>
      </c>
      <c r="S14" s="94"/>
      <c r="U14" s="110">
        <f>SUM(U11:U13)</f>
        <v>27600</v>
      </c>
      <c r="V14" s="111">
        <f>U14-P14</f>
        <v>-1200</v>
      </c>
      <c r="Y14" s="95"/>
      <c r="Z14" s="112">
        <f>SUM(Z11:Z13)</f>
        <v>28800</v>
      </c>
      <c r="AA14" s="113"/>
      <c r="AB14" s="96"/>
      <c r="AC14" s="96"/>
      <c r="AD14" s="95"/>
      <c r="AE14" s="95"/>
      <c r="AF14" s="95"/>
      <c r="AG14" s="95"/>
    </row>
    <row r="15" spans="2:33" ht="18">
      <c r="B15" s="100"/>
      <c r="C15" s="101"/>
      <c r="D15" s="101"/>
      <c r="E15" s="101"/>
      <c r="F15" s="101"/>
      <c r="G15" s="100"/>
      <c r="H15" s="101"/>
      <c r="I15" s="101"/>
      <c r="J15" s="101"/>
      <c r="K15" s="101"/>
      <c r="L15" s="101"/>
      <c r="M15" s="101"/>
      <c r="N15" s="101"/>
      <c r="O15" s="90"/>
      <c r="P15" s="120"/>
      <c r="Q15" s="120"/>
      <c r="R15" s="81">
        <f>P15-M15</f>
        <v>0</v>
      </c>
      <c r="Y15" s="95"/>
      <c r="Z15" s="96"/>
      <c r="AA15" s="96"/>
      <c r="AB15" s="96"/>
      <c r="AC15" s="96"/>
      <c r="AD15" s="95"/>
      <c r="AE15" s="95"/>
      <c r="AF15" s="95"/>
      <c r="AG15" s="95"/>
    </row>
    <row r="16" spans="2:33" ht="18">
      <c r="B16" s="121" t="s">
        <v>47</v>
      </c>
      <c r="C16" s="122">
        <f>C9+C14</f>
        <v>95800</v>
      </c>
      <c r="D16" s="122">
        <f>D9+D14</f>
        <v>115985</v>
      </c>
      <c r="E16" s="89">
        <f>D16-C16</f>
        <v>20185</v>
      </c>
      <c r="F16" s="89"/>
      <c r="G16" s="121"/>
      <c r="H16" s="122">
        <f>H9+H14</f>
        <v>127915</v>
      </c>
      <c r="I16" s="122">
        <f>I9+I14</f>
        <v>129769</v>
      </c>
      <c r="J16" s="89">
        <f t="shared" si="0"/>
        <v>1854</v>
      </c>
      <c r="K16" s="89"/>
      <c r="L16" s="89"/>
      <c r="M16" s="122">
        <f>M9+M14</f>
        <v>109120</v>
      </c>
      <c r="N16" s="122"/>
      <c r="O16" s="90"/>
      <c r="P16" s="123">
        <f>P9+P14</f>
        <v>137780</v>
      </c>
      <c r="Q16" s="123">
        <f>Q9+Q14</f>
        <v>123766.37999999999</v>
      </c>
      <c r="R16" s="111">
        <f>Q16-P16</f>
        <v>-14013.62000000001</v>
      </c>
      <c r="S16" s="94"/>
      <c r="U16" s="111">
        <f>U9+U14</f>
        <v>137830</v>
      </c>
      <c r="V16" s="111">
        <f>U16-P16</f>
        <v>50</v>
      </c>
      <c r="Y16" s="95"/>
      <c r="Z16" s="111">
        <f>+Z9+Z14</f>
        <v>129150</v>
      </c>
      <c r="AA16" s="96"/>
      <c r="AB16" s="96"/>
      <c r="AC16" s="96"/>
      <c r="AD16" s="95"/>
      <c r="AE16" s="95"/>
      <c r="AF16" s="95"/>
      <c r="AG16" s="95"/>
    </row>
    <row r="17" spans="1:33" ht="18.75" thickBot="1">
      <c r="A17" s="124"/>
      <c r="B17" s="80"/>
      <c r="C17" s="102"/>
      <c r="D17" s="102"/>
      <c r="E17" s="102"/>
      <c r="F17" s="102"/>
      <c r="G17" s="80"/>
      <c r="H17" s="102"/>
      <c r="I17" s="102"/>
      <c r="J17" s="102"/>
      <c r="K17" s="102"/>
      <c r="L17" s="102"/>
      <c r="M17" s="102"/>
      <c r="N17" s="102"/>
      <c r="O17" s="80"/>
      <c r="P17" s="80"/>
      <c r="Q17" s="80"/>
      <c r="R17" s="80"/>
      <c r="S17" s="80"/>
      <c r="T17" s="80"/>
      <c r="U17" s="104"/>
      <c r="V17" s="104"/>
      <c r="W17" s="125"/>
      <c r="X17" s="125"/>
      <c r="Y17" s="95"/>
      <c r="Z17" s="105"/>
      <c r="AA17" s="105"/>
      <c r="AB17" s="105"/>
      <c r="AC17" s="105"/>
      <c r="AD17" s="95"/>
      <c r="AE17" s="95"/>
      <c r="AF17" s="95"/>
      <c r="AG17" s="95"/>
    </row>
    <row r="18" spans="3:33" ht="18">
      <c r="C18" s="94"/>
      <c r="D18" s="94"/>
      <c r="E18" s="94"/>
      <c r="F18" s="94"/>
      <c r="H18" s="94"/>
      <c r="I18" s="94"/>
      <c r="J18" s="94"/>
      <c r="K18" s="94"/>
      <c r="L18" s="94"/>
      <c r="M18" s="94"/>
      <c r="N18" s="94"/>
      <c r="Y18" s="95"/>
      <c r="Z18" s="96"/>
      <c r="AA18" s="96"/>
      <c r="AB18" s="96"/>
      <c r="AC18" s="96"/>
      <c r="AD18" s="95"/>
      <c r="AE18" s="95"/>
      <c r="AF18" s="95"/>
      <c r="AG18" s="95"/>
    </row>
    <row r="19" spans="1:33" ht="18">
      <c r="A19" s="126" t="s">
        <v>48</v>
      </c>
      <c r="B19" s="88"/>
      <c r="C19" s="89"/>
      <c r="D19" s="89"/>
      <c r="E19" s="89"/>
      <c r="F19" s="89"/>
      <c r="G19" s="88"/>
      <c r="H19" s="89"/>
      <c r="I19" s="89"/>
      <c r="J19" s="89"/>
      <c r="K19" s="89"/>
      <c r="L19" s="89"/>
      <c r="M19" s="89"/>
      <c r="N19" s="89"/>
      <c r="O19" s="150" t="s">
        <v>20</v>
      </c>
      <c r="P19" s="150"/>
      <c r="Q19" s="126"/>
      <c r="Y19" s="95"/>
      <c r="Z19" s="96"/>
      <c r="AA19" s="96"/>
      <c r="AB19" s="96"/>
      <c r="AC19" s="96"/>
      <c r="AD19" s="95"/>
      <c r="AE19" s="95"/>
      <c r="AF19" s="95"/>
      <c r="AG19" s="95"/>
    </row>
    <row r="20" spans="1:33" ht="18">
      <c r="A20" s="127" t="s">
        <v>49</v>
      </c>
      <c r="B20" s="127" t="s">
        <v>50</v>
      </c>
      <c r="C20" s="128"/>
      <c r="D20" s="128"/>
      <c r="E20" s="128"/>
      <c r="F20" s="128"/>
      <c r="G20" s="127"/>
      <c r="H20" s="128"/>
      <c r="I20" s="128"/>
      <c r="J20" s="128"/>
      <c r="K20" s="128"/>
      <c r="L20" s="128"/>
      <c r="M20" s="128"/>
      <c r="N20" s="128"/>
      <c r="O20" s="88"/>
      <c r="P20" s="89"/>
      <c r="Q20" s="89"/>
      <c r="Y20" s="95"/>
      <c r="Z20" s="96"/>
      <c r="AA20" s="96"/>
      <c r="AB20" s="96"/>
      <c r="AC20" s="96"/>
      <c r="AD20" s="95"/>
      <c r="AE20" s="95"/>
      <c r="AF20" s="95"/>
      <c r="AG20" s="95"/>
    </row>
    <row r="21" spans="1:33" ht="18">
      <c r="A21" s="127">
        <v>1</v>
      </c>
      <c r="B21" s="88" t="s">
        <v>51</v>
      </c>
      <c r="C21" s="89"/>
      <c r="D21" s="89">
        <v>18109</v>
      </c>
      <c r="E21" s="89">
        <f>C21-D21</f>
        <v>-18109</v>
      </c>
      <c r="F21" s="89"/>
      <c r="G21" s="88"/>
      <c r="H21" s="89"/>
      <c r="I21" s="89"/>
      <c r="J21" s="89"/>
      <c r="K21" s="89"/>
      <c r="L21" s="89"/>
      <c r="O21" s="90"/>
      <c r="P21" s="89"/>
      <c r="Q21" s="89"/>
      <c r="Y21" s="95"/>
      <c r="Z21" s="96"/>
      <c r="AA21" s="96"/>
      <c r="AB21" s="96"/>
      <c r="AC21" s="96"/>
      <c r="AD21" s="95"/>
      <c r="AE21" s="95"/>
      <c r="AF21" s="95"/>
      <c r="AG21" s="95"/>
    </row>
    <row r="22" spans="1:33" ht="18">
      <c r="A22" s="127" t="s">
        <v>52</v>
      </c>
      <c r="B22" s="88" t="s">
        <v>96</v>
      </c>
      <c r="C22" s="89">
        <v>4640</v>
      </c>
      <c r="D22" s="89"/>
      <c r="E22" s="89">
        <f>C22-D22</f>
        <v>4640</v>
      </c>
      <c r="F22" s="89"/>
      <c r="G22" s="88"/>
      <c r="H22" s="89">
        <v>4640</v>
      </c>
      <c r="I22" s="89">
        <v>169.07</v>
      </c>
      <c r="J22" s="89">
        <f>H22-I22</f>
        <v>4470.93</v>
      </c>
      <c r="K22" s="89"/>
      <c r="L22" s="89"/>
      <c r="M22" s="89">
        <v>3640</v>
      </c>
      <c r="N22" s="89"/>
      <c r="O22" s="90"/>
      <c r="P22" s="89">
        <f>2834-1000</f>
        <v>1834</v>
      </c>
      <c r="Q22" s="89">
        <v>1779.31</v>
      </c>
      <c r="R22" s="81">
        <f aca="true" t="shared" si="1" ref="R22:R68">Q22-P22</f>
        <v>-54.690000000000055</v>
      </c>
      <c r="S22" s="94"/>
      <c r="U22" s="81">
        <v>1834</v>
      </c>
      <c r="V22" s="81">
        <f>U22-P22</f>
        <v>0</v>
      </c>
      <c r="Y22" s="95"/>
      <c r="Z22" s="96"/>
      <c r="AA22" s="96"/>
      <c r="AB22" s="96"/>
      <c r="AC22" s="96"/>
      <c r="AD22" s="95"/>
      <c r="AE22" s="95"/>
      <c r="AF22" s="95"/>
      <c r="AG22" s="95"/>
    </row>
    <row r="23" spans="1:33" ht="18">
      <c r="A23" s="127" t="s">
        <v>54</v>
      </c>
      <c r="B23" s="88" t="s">
        <v>55</v>
      </c>
      <c r="C23" s="89">
        <v>1000</v>
      </c>
      <c r="D23" s="89"/>
      <c r="E23" s="89">
        <f aca="true" t="shared" si="2" ref="E23:E63">C23-D23</f>
        <v>1000</v>
      </c>
      <c r="F23" s="89"/>
      <c r="G23" s="88"/>
      <c r="H23" s="89">
        <v>1500</v>
      </c>
      <c r="I23" s="89">
        <v>1500</v>
      </c>
      <c r="J23" s="89">
        <f aca="true" t="shared" si="3" ref="J23:J59">H23-I23</f>
        <v>0</v>
      </c>
      <c r="K23" s="89"/>
      <c r="L23" s="89"/>
      <c r="M23" s="89">
        <v>1700</v>
      </c>
      <c r="N23" s="89"/>
      <c r="O23" s="90"/>
      <c r="P23" s="89">
        <v>1700</v>
      </c>
      <c r="Q23" s="89">
        <v>1500</v>
      </c>
      <c r="R23" s="81">
        <f t="shared" si="1"/>
        <v>-200</v>
      </c>
      <c r="S23" s="94"/>
      <c r="U23" s="81">
        <v>1700</v>
      </c>
      <c r="V23" s="81">
        <f aca="true" t="shared" si="4" ref="V23:V64">U23-P23</f>
        <v>0</v>
      </c>
      <c r="Y23" s="95"/>
      <c r="Z23" s="96">
        <v>1800</v>
      </c>
      <c r="AA23" s="96"/>
      <c r="AB23" s="96"/>
      <c r="AC23" s="96"/>
      <c r="AD23" s="95"/>
      <c r="AE23" s="95"/>
      <c r="AF23" s="95"/>
      <c r="AG23" s="95"/>
    </row>
    <row r="24" spans="1:33" ht="18">
      <c r="A24" s="127" t="s">
        <v>56</v>
      </c>
      <c r="B24" s="88" t="s">
        <v>57</v>
      </c>
      <c r="C24" s="89">
        <v>0</v>
      </c>
      <c r="D24" s="89"/>
      <c r="E24" s="89">
        <f t="shared" si="2"/>
        <v>0</v>
      </c>
      <c r="F24" s="89"/>
      <c r="G24" s="88"/>
      <c r="H24" s="89">
        <v>10500</v>
      </c>
      <c r="I24" s="89">
        <v>10500</v>
      </c>
      <c r="J24" s="89">
        <f t="shared" si="3"/>
        <v>0</v>
      </c>
      <c r="K24" s="89"/>
      <c r="L24" s="89"/>
      <c r="M24" s="89">
        <v>10780</v>
      </c>
      <c r="N24" s="89"/>
      <c r="O24" s="90"/>
      <c r="P24" s="89">
        <v>11730</v>
      </c>
      <c r="Q24" s="89">
        <v>11879</v>
      </c>
      <c r="R24" s="81">
        <f t="shared" si="1"/>
        <v>149</v>
      </c>
      <c r="S24" s="94"/>
      <c r="U24" s="81">
        <v>11730</v>
      </c>
      <c r="V24" s="81">
        <f t="shared" si="4"/>
        <v>0</v>
      </c>
      <c r="Y24" s="95"/>
      <c r="Z24" s="96">
        <v>11250</v>
      </c>
      <c r="AA24" s="96"/>
      <c r="AB24" s="96"/>
      <c r="AC24" s="96"/>
      <c r="AD24" s="95"/>
      <c r="AE24" s="95"/>
      <c r="AF24" s="95"/>
      <c r="AG24" s="95"/>
    </row>
    <row r="25" spans="1:33" ht="18">
      <c r="A25" s="127" t="s">
        <v>58</v>
      </c>
      <c r="B25" s="88" t="s">
        <v>59</v>
      </c>
      <c r="C25" s="89">
        <v>4200</v>
      </c>
      <c r="D25" s="89"/>
      <c r="E25" s="89">
        <f t="shared" si="2"/>
        <v>4200</v>
      </c>
      <c r="F25" s="89"/>
      <c r="G25" s="88"/>
      <c r="H25" s="89">
        <v>4200</v>
      </c>
      <c r="I25" s="89">
        <v>3363</v>
      </c>
      <c r="J25" s="89">
        <f t="shared" si="3"/>
        <v>837</v>
      </c>
      <c r="K25" s="89"/>
      <c r="L25" s="89"/>
      <c r="M25" s="89">
        <v>4500</v>
      </c>
      <c r="N25" s="89"/>
      <c r="O25" s="90"/>
      <c r="P25" s="89">
        <v>4500</v>
      </c>
      <c r="Q25" s="89">
        <v>4499.96</v>
      </c>
      <c r="R25" s="81">
        <f t="shared" si="1"/>
        <v>-0.03999999999996362</v>
      </c>
      <c r="S25" s="94"/>
      <c r="U25" s="81">
        <v>4500</v>
      </c>
      <c r="V25" s="81">
        <f t="shared" si="4"/>
        <v>0</v>
      </c>
      <c r="Y25" s="95"/>
      <c r="Z25" s="96">
        <v>5500</v>
      </c>
      <c r="AA25" s="96"/>
      <c r="AB25" s="96"/>
      <c r="AC25" s="96"/>
      <c r="AD25" s="95"/>
      <c r="AE25" s="95"/>
      <c r="AF25" s="95"/>
      <c r="AG25" s="95"/>
    </row>
    <row r="26" spans="1:33" ht="18">
      <c r="A26" s="127" t="s">
        <v>60</v>
      </c>
      <c r="B26" s="88" t="s">
        <v>61</v>
      </c>
      <c r="C26" s="89">
        <v>1260</v>
      </c>
      <c r="D26" s="89"/>
      <c r="E26" s="89">
        <f t="shared" si="2"/>
        <v>1260</v>
      </c>
      <c r="F26" s="89"/>
      <c r="G26" s="88"/>
      <c r="H26" s="89">
        <v>1260</v>
      </c>
      <c r="I26" s="89">
        <v>0</v>
      </c>
      <c r="J26" s="89">
        <f t="shared" si="3"/>
        <v>1260</v>
      </c>
      <c r="K26" s="89"/>
      <c r="L26" s="89"/>
      <c r="M26" s="89">
        <v>1460</v>
      </c>
      <c r="N26" s="89"/>
      <c r="O26" s="90"/>
      <c r="P26" s="89">
        <v>1460</v>
      </c>
      <c r="Q26" s="89">
        <v>1419.84</v>
      </c>
      <c r="R26" s="81">
        <f t="shared" si="1"/>
        <v>-40.16000000000008</v>
      </c>
      <c r="S26" s="94"/>
      <c r="U26" s="81">
        <v>1460</v>
      </c>
      <c r="V26" s="81">
        <f t="shared" si="4"/>
        <v>0</v>
      </c>
      <c r="Y26" s="95"/>
      <c r="Z26" s="96">
        <v>4500</v>
      </c>
      <c r="AA26" s="96"/>
      <c r="AB26" s="96"/>
      <c r="AC26" s="96"/>
      <c r="AD26" s="95"/>
      <c r="AE26" s="95"/>
      <c r="AF26" s="95"/>
      <c r="AG26" s="95"/>
    </row>
    <row r="27" spans="1:33" ht="18">
      <c r="A27" s="127" t="s">
        <v>62</v>
      </c>
      <c r="B27" s="88" t="s">
        <v>63</v>
      </c>
      <c r="C27" s="89">
        <v>1300</v>
      </c>
      <c r="D27" s="89"/>
      <c r="E27" s="89">
        <f t="shared" si="2"/>
        <v>1300</v>
      </c>
      <c r="F27" s="89"/>
      <c r="G27" s="88"/>
      <c r="H27" s="89">
        <v>1300</v>
      </c>
      <c r="I27" s="89">
        <v>1307.65</v>
      </c>
      <c r="J27" s="89">
        <f t="shared" si="3"/>
        <v>-7.650000000000091</v>
      </c>
      <c r="K27" s="89"/>
      <c r="L27" s="89"/>
      <c r="M27" s="89">
        <v>1300</v>
      </c>
      <c r="N27" s="89"/>
      <c r="O27" s="90"/>
      <c r="P27" s="89">
        <v>1300</v>
      </c>
      <c r="Q27" s="89">
        <v>1300</v>
      </c>
      <c r="R27" s="81">
        <f t="shared" si="1"/>
        <v>0</v>
      </c>
      <c r="S27" s="94"/>
      <c r="U27" s="81">
        <v>1300</v>
      </c>
      <c r="V27" s="81">
        <f t="shared" si="4"/>
        <v>0</v>
      </c>
      <c r="Y27" s="95"/>
      <c r="Z27" s="96">
        <v>1000</v>
      </c>
      <c r="AA27" s="96"/>
      <c r="AB27" s="96"/>
      <c r="AC27" s="96"/>
      <c r="AD27" s="95"/>
      <c r="AE27" s="95"/>
      <c r="AF27" s="95"/>
      <c r="AG27" s="95"/>
    </row>
    <row r="28" spans="1:33" ht="18">
      <c r="A28" s="127" t="s">
        <v>64</v>
      </c>
      <c r="B28" s="88" t="s">
        <v>65</v>
      </c>
      <c r="C28" s="89">
        <v>1300</v>
      </c>
      <c r="D28" s="89"/>
      <c r="E28" s="89">
        <f t="shared" si="2"/>
        <v>1300</v>
      </c>
      <c r="F28" s="89"/>
      <c r="G28" s="88"/>
      <c r="H28" s="89">
        <v>1300</v>
      </c>
      <c r="I28" s="89">
        <v>760.57</v>
      </c>
      <c r="J28" s="89">
        <f t="shared" si="3"/>
        <v>539.43</v>
      </c>
      <c r="K28" s="89"/>
      <c r="L28" s="89"/>
      <c r="M28" s="89">
        <v>1300</v>
      </c>
      <c r="N28" s="89"/>
      <c r="O28" s="90"/>
      <c r="P28" s="89">
        <v>1000</v>
      </c>
      <c r="Q28" s="89">
        <v>0</v>
      </c>
      <c r="R28" s="81">
        <f t="shared" si="1"/>
        <v>-1000</v>
      </c>
      <c r="S28" s="94"/>
      <c r="U28" s="81">
        <v>1000</v>
      </c>
      <c r="V28" s="81">
        <f t="shared" si="4"/>
        <v>0</v>
      </c>
      <c r="Y28" s="95"/>
      <c r="Z28" s="96">
        <v>1000</v>
      </c>
      <c r="AA28" s="96"/>
      <c r="AB28" s="96"/>
      <c r="AC28" s="96"/>
      <c r="AD28" s="95"/>
      <c r="AE28" s="95"/>
      <c r="AF28" s="95"/>
      <c r="AG28" s="95"/>
    </row>
    <row r="29" spans="1:33" ht="18">
      <c r="A29" s="127" t="s">
        <v>66</v>
      </c>
      <c r="B29" s="88" t="s">
        <v>67</v>
      </c>
      <c r="C29" s="89">
        <v>1300</v>
      </c>
      <c r="D29" s="89"/>
      <c r="E29" s="89">
        <f t="shared" si="2"/>
        <v>1300</v>
      </c>
      <c r="F29" s="89"/>
      <c r="G29" s="88"/>
      <c r="H29" s="89">
        <v>1300</v>
      </c>
      <c r="I29" s="89">
        <v>799.78</v>
      </c>
      <c r="J29" s="89">
        <f t="shared" si="3"/>
        <v>500.22</v>
      </c>
      <c r="K29" s="89"/>
      <c r="L29" s="89"/>
      <c r="M29" s="89">
        <v>1300</v>
      </c>
      <c r="N29" s="89"/>
      <c r="O29" s="90"/>
      <c r="P29" s="101">
        <v>1600</v>
      </c>
      <c r="Q29" s="101">
        <v>1023.73</v>
      </c>
      <c r="R29" s="81">
        <f t="shared" si="1"/>
        <v>-576.27</v>
      </c>
      <c r="S29" s="94"/>
      <c r="U29" s="81">
        <v>1600</v>
      </c>
      <c r="V29" s="81">
        <f t="shared" si="4"/>
        <v>0</v>
      </c>
      <c r="Y29" s="95"/>
      <c r="Z29" s="96">
        <v>1600</v>
      </c>
      <c r="AA29" s="96"/>
      <c r="AB29" s="96"/>
      <c r="AC29" s="96"/>
      <c r="AD29" s="95"/>
      <c r="AE29" s="95"/>
      <c r="AF29" s="95"/>
      <c r="AG29" s="95"/>
    </row>
    <row r="30" spans="1:33" ht="18">
      <c r="A30" s="127" t="s">
        <v>97</v>
      </c>
      <c r="B30" s="88" t="s">
        <v>98</v>
      </c>
      <c r="C30" s="89"/>
      <c r="D30" s="89"/>
      <c r="E30" s="89"/>
      <c r="F30" s="89"/>
      <c r="G30" s="88"/>
      <c r="H30" s="89"/>
      <c r="I30" s="89"/>
      <c r="J30" s="89"/>
      <c r="K30" s="89"/>
      <c r="L30" s="89"/>
      <c r="M30" s="89"/>
      <c r="N30" s="89"/>
      <c r="O30" s="90"/>
      <c r="P30" s="101"/>
      <c r="Q30" s="101"/>
      <c r="R30" s="81"/>
      <c r="S30" s="94"/>
      <c r="Y30" s="95"/>
      <c r="Z30" s="96">
        <v>4500</v>
      </c>
      <c r="AA30" s="96"/>
      <c r="AB30" s="96"/>
      <c r="AC30" s="96"/>
      <c r="AD30" s="95"/>
      <c r="AE30" s="95"/>
      <c r="AF30" s="95"/>
      <c r="AG30" s="95"/>
    </row>
    <row r="31" spans="1:33" ht="18">
      <c r="A31" s="127" t="s">
        <v>95</v>
      </c>
      <c r="B31" s="88" t="s">
        <v>99</v>
      </c>
      <c r="C31" s="89"/>
      <c r="D31" s="89"/>
      <c r="E31" s="89"/>
      <c r="F31" s="89"/>
      <c r="G31" s="88"/>
      <c r="H31" s="89"/>
      <c r="I31" s="89"/>
      <c r="J31" s="89"/>
      <c r="K31" s="89"/>
      <c r="L31" s="89"/>
      <c r="M31" s="89"/>
      <c r="N31" s="89"/>
      <c r="O31" s="90"/>
      <c r="P31" s="101"/>
      <c r="Q31" s="101"/>
      <c r="R31" s="81"/>
      <c r="S31" s="94"/>
      <c r="Y31" s="95"/>
      <c r="Z31" s="96">
        <v>2000</v>
      </c>
      <c r="AA31" s="96"/>
      <c r="AB31" s="96"/>
      <c r="AC31" s="96"/>
      <c r="AD31" s="95"/>
      <c r="AE31" s="95"/>
      <c r="AF31" s="95"/>
      <c r="AG31" s="95"/>
    </row>
    <row r="32" spans="1:33" ht="18">
      <c r="A32" s="127">
        <v>2</v>
      </c>
      <c r="B32" s="88" t="s">
        <v>68</v>
      </c>
      <c r="C32" s="89">
        <v>18150</v>
      </c>
      <c r="D32" s="89">
        <v>18150</v>
      </c>
      <c r="E32" s="89">
        <f t="shared" si="2"/>
        <v>0</v>
      </c>
      <c r="F32" s="89"/>
      <c r="G32" s="88"/>
      <c r="H32" s="89">
        <v>18150</v>
      </c>
      <c r="I32" s="89">
        <v>18263</v>
      </c>
      <c r="J32" s="89">
        <f t="shared" si="3"/>
        <v>-113</v>
      </c>
      <c r="K32" s="89"/>
      <c r="L32" s="89"/>
      <c r="M32" s="89">
        <v>18150</v>
      </c>
      <c r="N32" s="89"/>
      <c r="O32" s="90"/>
      <c r="P32" s="101">
        <v>18150</v>
      </c>
      <c r="Q32" s="101">
        <v>18199.38</v>
      </c>
      <c r="R32" s="81">
        <f t="shared" si="1"/>
        <v>49.38000000000102</v>
      </c>
      <c r="S32" s="129"/>
      <c r="T32" s="130"/>
      <c r="U32" s="131">
        <v>18150</v>
      </c>
      <c r="V32" s="81">
        <f t="shared" si="4"/>
        <v>0</v>
      </c>
      <c r="Y32" s="95"/>
      <c r="Z32" s="96">
        <v>25000</v>
      </c>
      <c r="AA32" s="96"/>
      <c r="AB32" s="96"/>
      <c r="AC32" s="96"/>
      <c r="AD32" s="95"/>
      <c r="AE32" s="95"/>
      <c r="AF32" s="95"/>
      <c r="AG32" s="95"/>
    </row>
    <row r="33" spans="1:33" ht="18">
      <c r="A33" s="127">
        <v>3</v>
      </c>
      <c r="B33" s="88" t="s">
        <v>69</v>
      </c>
      <c r="C33" s="89">
        <v>250</v>
      </c>
      <c r="D33" s="89">
        <v>0</v>
      </c>
      <c r="E33" s="89">
        <f t="shared" si="2"/>
        <v>250</v>
      </c>
      <c r="F33" s="89"/>
      <c r="G33" s="88"/>
      <c r="H33" s="89">
        <v>250</v>
      </c>
      <c r="I33" s="89">
        <v>105</v>
      </c>
      <c r="J33" s="89">
        <f t="shared" si="3"/>
        <v>145</v>
      </c>
      <c r="K33" s="89"/>
      <c r="L33" s="89"/>
      <c r="M33" s="89">
        <v>250</v>
      </c>
      <c r="N33" s="89"/>
      <c r="O33" s="90"/>
      <c r="P33" s="101">
        <v>250</v>
      </c>
      <c r="Q33" s="101">
        <v>268.75</v>
      </c>
      <c r="R33" s="81">
        <f t="shared" si="1"/>
        <v>18.75</v>
      </c>
      <c r="S33" s="94"/>
      <c r="U33" s="81">
        <v>250</v>
      </c>
      <c r="V33" s="81">
        <f t="shared" si="4"/>
        <v>0</v>
      </c>
      <c r="Y33" s="95"/>
      <c r="Z33" s="96">
        <v>250</v>
      </c>
      <c r="AA33" s="96"/>
      <c r="AB33" s="96"/>
      <c r="AC33" s="96"/>
      <c r="AD33" s="95"/>
      <c r="AE33" s="95"/>
      <c r="AF33" s="95"/>
      <c r="AG33" s="95"/>
    </row>
    <row r="34" spans="1:33" ht="18">
      <c r="A34" s="127">
        <v>4</v>
      </c>
      <c r="B34" s="88" t="s">
        <v>70</v>
      </c>
      <c r="C34" s="89">
        <v>300</v>
      </c>
      <c r="D34" s="89">
        <v>316</v>
      </c>
      <c r="E34" s="89">
        <f t="shared" si="2"/>
        <v>-16</v>
      </c>
      <c r="F34" s="89"/>
      <c r="G34" s="88"/>
      <c r="H34" s="89">
        <v>300</v>
      </c>
      <c r="I34" s="89">
        <v>0</v>
      </c>
      <c r="J34" s="89">
        <f t="shared" si="3"/>
        <v>300</v>
      </c>
      <c r="K34" s="89"/>
      <c r="L34" s="89"/>
      <c r="M34" s="89">
        <v>0</v>
      </c>
      <c r="N34" s="89"/>
      <c r="O34" s="90"/>
      <c r="P34" s="101">
        <v>300</v>
      </c>
      <c r="Q34" s="101">
        <v>0</v>
      </c>
      <c r="R34" s="81">
        <f t="shared" si="1"/>
        <v>-300</v>
      </c>
      <c r="S34" s="132"/>
      <c r="U34" s="81">
        <v>0</v>
      </c>
      <c r="V34" s="81">
        <f t="shared" si="4"/>
        <v>-300</v>
      </c>
      <c r="Y34" s="95"/>
      <c r="Z34" s="96">
        <v>350</v>
      </c>
      <c r="AA34" s="96"/>
      <c r="AB34" s="96"/>
      <c r="AC34" s="96"/>
      <c r="AD34" s="95"/>
      <c r="AE34" s="95"/>
      <c r="AF34" s="95"/>
      <c r="AG34" s="95"/>
    </row>
    <row r="35" spans="1:33" ht="18">
      <c r="A35" s="127">
        <v>5</v>
      </c>
      <c r="B35" s="88" t="s">
        <v>71</v>
      </c>
      <c r="C35" s="89">
        <v>7300</v>
      </c>
      <c r="D35" s="89">
        <v>5750</v>
      </c>
      <c r="E35" s="89">
        <f t="shared" si="2"/>
        <v>1550</v>
      </c>
      <c r="F35" s="89"/>
      <c r="G35" s="88"/>
      <c r="H35" s="89">
        <v>7500</v>
      </c>
      <c r="I35" s="89">
        <v>5304</v>
      </c>
      <c r="J35" s="89">
        <f t="shared" si="3"/>
        <v>2196</v>
      </c>
      <c r="K35" s="89"/>
      <c r="L35" s="89"/>
      <c r="M35" s="89">
        <v>7500</v>
      </c>
      <c r="N35" s="89"/>
      <c r="O35" s="90"/>
      <c r="P35" s="101">
        <f>7500-1228</f>
        <v>6272</v>
      </c>
      <c r="Q35" s="101">
        <v>6172.21</v>
      </c>
      <c r="R35" s="81">
        <f t="shared" si="1"/>
        <v>-99.78999999999996</v>
      </c>
      <c r="S35" s="94"/>
      <c r="U35" s="81">
        <v>6272</v>
      </c>
      <c r="V35" s="81">
        <f t="shared" si="4"/>
        <v>0</v>
      </c>
      <c r="Y35" s="95"/>
      <c r="Z35" s="96">
        <v>4000</v>
      </c>
      <c r="AA35" s="96"/>
      <c r="AB35" s="96"/>
      <c r="AC35" s="96"/>
      <c r="AD35" s="95"/>
      <c r="AE35" s="95"/>
      <c r="AF35" s="95"/>
      <c r="AG35" s="95"/>
    </row>
    <row r="36" spans="1:33" ht="18">
      <c r="A36" s="127">
        <v>6</v>
      </c>
      <c r="B36" s="88" t="s">
        <v>72</v>
      </c>
      <c r="C36" s="89">
        <v>13000</v>
      </c>
      <c r="D36" s="89">
        <v>6292</v>
      </c>
      <c r="E36" s="89">
        <f t="shared" si="2"/>
        <v>6708</v>
      </c>
      <c r="F36" s="89"/>
      <c r="G36" s="88"/>
      <c r="H36" s="89">
        <v>13000</v>
      </c>
      <c r="I36" s="89">
        <v>4117</v>
      </c>
      <c r="J36" s="89">
        <f t="shared" si="3"/>
        <v>8883</v>
      </c>
      <c r="K36" s="89"/>
      <c r="L36" s="89"/>
      <c r="M36" s="89">
        <v>13000</v>
      </c>
      <c r="N36" s="89"/>
      <c r="O36" s="90"/>
      <c r="P36" s="101">
        <v>13000</v>
      </c>
      <c r="Q36" s="101">
        <v>10841.63</v>
      </c>
      <c r="R36" s="81">
        <f t="shared" si="1"/>
        <v>-2158.370000000001</v>
      </c>
      <c r="S36" s="94"/>
      <c r="U36" s="81">
        <v>20000</v>
      </c>
      <c r="V36" s="81">
        <f t="shared" si="4"/>
        <v>7000</v>
      </c>
      <c r="X36" s="133"/>
      <c r="Y36" s="99"/>
      <c r="Z36" s="98">
        <v>12000</v>
      </c>
      <c r="AA36" s="98"/>
      <c r="AB36" s="98"/>
      <c r="AC36" s="98"/>
      <c r="AD36" s="99"/>
      <c r="AE36" s="99"/>
      <c r="AF36" s="99"/>
      <c r="AG36" s="99"/>
    </row>
    <row r="37" spans="1:33" ht="18">
      <c r="A37" s="127">
        <v>7</v>
      </c>
      <c r="B37" s="88" t="s">
        <v>73</v>
      </c>
      <c r="C37" s="89">
        <v>400</v>
      </c>
      <c r="D37" s="89">
        <v>0</v>
      </c>
      <c r="E37" s="89">
        <f t="shared" si="2"/>
        <v>400</v>
      </c>
      <c r="F37" s="89"/>
      <c r="G37" s="88"/>
      <c r="H37" s="89">
        <v>400</v>
      </c>
      <c r="I37" s="89">
        <v>765.25</v>
      </c>
      <c r="J37" s="89">
        <f t="shared" si="3"/>
        <v>-365.25</v>
      </c>
      <c r="K37" s="89"/>
      <c r="L37" s="89"/>
      <c r="M37" s="89">
        <v>400</v>
      </c>
      <c r="N37" s="89"/>
      <c r="O37" s="90"/>
      <c r="P37" s="101">
        <v>750</v>
      </c>
      <c r="Q37" s="101">
        <v>747.47</v>
      </c>
      <c r="R37" s="81">
        <f t="shared" si="1"/>
        <v>-2.5299999999999727</v>
      </c>
      <c r="S37" s="94"/>
      <c r="U37" s="81">
        <v>750</v>
      </c>
      <c r="V37" s="81">
        <f t="shared" si="4"/>
        <v>0</v>
      </c>
      <c r="Y37" s="95"/>
      <c r="Z37" s="96">
        <v>750</v>
      </c>
      <c r="AA37" s="96"/>
      <c r="AB37" s="96"/>
      <c r="AC37" s="96"/>
      <c r="AD37" s="95"/>
      <c r="AE37" s="95"/>
      <c r="AF37" s="95"/>
      <c r="AG37" s="95"/>
    </row>
    <row r="38" spans="1:33" ht="18">
      <c r="A38" s="127">
        <v>8</v>
      </c>
      <c r="B38" s="88" t="s">
        <v>74</v>
      </c>
      <c r="C38" s="89">
        <v>400</v>
      </c>
      <c r="D38" s="89">
        <v>1850</v>
      </c>
      <c r="E38" s="89">
        <f t="shared" si="2"/>
        <v>-1450</v>
      </c>
      <c r="F38" s="89"/>
      <c r="G38" s="88"/>
      <c r="H38" s="89">
        <v>400</v>
      </c>
      <c r="I38" s="89">
        <v>482</v>
      </c>
      <c r="J38" s="89">
        <f t="shared" si="3"/>
        <v>-82</v>
      </c>
      <c r="K38" s="89"/>
      <c r="L38" s="89"/>
      <c r="M38" s="89">
        <v>400</v>
      </c>
      <c r="N38" s="89"/>
      <c r="O38" s="90"/>
      <c r="P38" s="101">
        <v>400</v>
      </c>
      <c r="Q38" s="101">
        <v>0</v>
      </c>
      <c r="R38" s="81">
        <f t="shared" si="1"/>
        <v>-400</v>
      </c>
      <c r="S38" s="94"/>
      <c r="U38" s="81">
        <v>200</v>
      </c>
      <c r="V38" s="81">
        <f t="shared" si="4"/>
        <v>-200</v>
      </c>
      <c r="Y38" s="95"/>
      <c r="Z38" s="96">
        <v>200</v>
      </c>
      <c r="AA38" s="96"/>
      <c r="AB38" s="96"/>
      <c r="AC38" s="96"/>
      <c r="AD38" s="95"/>
      <c r="AE38" s="95"/>
      <c r="AF38" s="95"/>
      <c r="AG38" s="95"/>
    </row>
    <row r="39" spans="1:33" ht="18">
      <c r="A39" s="127">
        <v>9</v>
      </c>
      <c r="B39" s="88" t="s">
        <v>75</v>
      </c>
      <c r="C39" s="89">
        <v>200</v>
      </c>
      <c r="D39" s="89">
        <v>0</v>
      </c>
      <c r="E39" s="89">
        <f t="shared" si="2"/>
        <v>200</v>
      </c>
      <c r="F39" s="89"/>
      <c r="G39" s="88"/>
      <c r="H39" s="89">
        <v>200</v>
      </c>
      <c r="I39" s="89">
        <v>10</v>
      </c>
      <c r="J39" s="89">
        <f t="shared" si="3"/>
        <v>190</v>
      </c>
      <c r="K39" s="89"/>
      <c r="L39" s="89"/>
      <c r="M39" s="89">
        <v>200</v>
      </c>
      <c r="N39" s="89"/>
      <c r="O39" s="90"/>
      <c r="P39" s="101">
        <v>200</v>
      </c>
      <c r="Q39" s="101">
        <v>0</v>
      </c>
      <c r="R39" s="81">
        <f t="shared" si="1"/>
        <v>-200</v>
      </c>
      <c r="S39" s="94"/>
      <c r="U39" s="81">
        <v>200</v>
      </c>
      <c r="V39" s="81">
        <f t="shared" si="4"/>
        <v>0</v>
      </c>
      <c r="Y39" s="95"/>
      <c r="Z39" s="96">
        <v>200</v>
      </c>
      <c r="AA39" s="96"/>
      <c r="AB39" s="96"/>
      <c r="AC39" s="96"/>
      <c r="AD39" s="95"/>
      <c r="AE39" s="95"/>
      <c r="AF39" s="95"/>
      <c r="AG39" s="95"/>
    </row>
    <row r="40" spans="1:33" ht="18">
      <c r="A40" s="127">
        <v>10</v>
      </c>
      <c r="B40" s="88" t="s">
        <v>76</v>
      </c>
      <c r="C40" s="89">
        <v>300</v>
      </c>
      <c r="D40" s="89">
        <v>182</v>
      </c>
      <c r="E40" s="89">
        <f t="shared" si="2"/>
        <v>118</v>
      </c>
      <c r="F40" s="89"/>
      <c r="G40" s="88"/>
      <c r="H40" s="89">
        <v>300</v>
      </c>
      <c r="I40" s="89">
        <v>350</v>
      </c>
      <c r="J40" s="89">
        <f t="shared" si="3"/>
        <v>-50</v>
      </c>
      <c r="K40" s="89"/>
      <c r="L40" s="89"/>
      <c r="M40" s="89">
        <v>300</v>
      </c>
      <c r="N40" s="89"/>
      <c r="O40" s="90"/>
      <c r="P40" s="101">
        <v>350</v>
      </c>
      <c r="Q40" s="101">
        <v>350</v>
      </c>
      <c r="R40" s="81">
        <f t="shared" si="1"/>
        <v>0</v>
      </c>
      <c r="S40" s="94"/>
      <c r="U40" s="81">
        <v>350</v>
      </c>
      <c r="V40" s="81">
        <f t="shared" si="4"/>
        <v>0</v>
      </c>
      <c r="Y40" s="95"/>
      <c r="Z40" s="96">
        <v>350</v>
      </c>
      <c r="AA40" s="96"/>
      <c r="AB40" s="96"/>
      <c r="AC40" s="96"/>
      <c r="AD40" s="95"/>
      <c r="AE40" s="95"/>
      <c r="AF40" s="95"/>
      <c r="AG40" s="95"/>
    </row>
    <row r="41" spans="1:33" ht="18">
      <c r="A41" s="127">
        <v>11</v>
      </c>
      <c r="B41" s="88" t="s">
        <v>77</v>
      </c>
      <c r="C41" s="89">
        <v>500</v>
      </c>
      <c r="D41" s="89">
        <v>15226</v>
      </c>
      <c r="E41" s="89">
        <f t="shared" si="2"/>
        <v>-14726</v>
      </c>
      <c r="F41" s="89"/>
      <c r="G41" s="88"/>
      <c r="H41" s="89">
        <v>500</v>
      </c>
      <c r="I41" s="89">
        <v>15708</v>
      </c>
      <c r="J41" s="89">
        <f t="shared" si="3"/>
        <v>-15208</v>
      </c>
      <c r="K41" s="89"/>
      <c r="L41" s="89"/>
      <c r="M41" s="89">
        <v>500</v>
      </c>
      <c r="N41" s="89"/>
      <c r="O41" s="90"/>
      <c r="P41" s="101">
        <v>23815</v>
      </c>
      <c r="Q41" s="101">
        <v>20029.52</v>
      </c>
      <c r="R41" s="81">
        <f t="shared" si="1"/>
        <v>-3785.4799999999996</v>
      </c>
      <c r="S41" s="94"/>
      <c r="U41" s="81">
        <v>23815</v>
      </c>
      <c r="V41" s="81">
        <f t="shared" si="4"/>
        <v>0</v>
      </c>
      <c r="Y41" s="95"/>
      <c r="Z41" s="96">
        <v>24000</v>
      </c>
      <c r="AA41" s="96"/>
      <c r="AB41" s="96"/>
      <c r="AC41" s="96"/>
      <c r="AD41" s="95"/>
      <c r="AE41" s="95"/>
      <c r="AF41" s="95"/>
      <c r="AG41" s="95"/>
    </row>
    <row r="42" spans="1:33" ht="18">
      <c r="A42" s="127">
        <v>12</v>
      </c>
      <c r="B42" s="88" t="s">
        <v>78</v>
      </c>
      <c r="C42" s="89">
        <v>1450</v>
      </c>
      <c r="D42" s="89">
        <v>106</v>
      </c>
      <c r="E42" s="89">
        <f t="shared" si="2"/>
        <v>1344</v>
      </c>
      <c r="F42" s="89"/>
      <c r="G42" s="88"/>
      <c r="H42" s="89">
        <v>1450</v>
      </c>
      <c r="I42" s="89">
        <v>1450</v>
      </c>
      <c r="J42" s="89">
        <f t="shared" si="3"/>
        <v>0</v>
      </c>
      <c r="K42" s="89"/>
      <c r="L42" s="89"/>
      <c r="M42" s="89">
        <v>1450</v>
      </c>
      <c r="N42" s="89"/>
      <c r="O42" s="90"/>
      <c r="P42" s="101">
        <v>1450</v>
      </c>
      <c r="Q42" s="101">
        <v>1971.06</v>
      </c>
      <c r="R42" s="81">
        <f t="shared" si="1"/>
        <v>521.06</v>
      </c>
      <c r="S42" s="94"/>
      <c r="U42" s="81">
        <v>1450</v>
      </c>
      <c r="V42" s="81">
        <f t="shared" si="4"/>
        <v>0</v>
      </c>
      <c r="Y42" s="95"/>
      <c r="Z42" s="96">
        <v>2200</v>
      </c>
      <c r="AA42" s="96"/>
      <c r="AB42" s="96"/>
      <c r="AC42" s="96"/>
      <c r="AD42" s="95"/>
      <c r="AE42" s="95"/>
      <c r="AF42" s="95"/>
      <c r="AG42" s="95"/>
    </row>
    <row r="43" spans="1:33" ht="18">
      <c r="A43" s="127">
        <v>13</v>
      </c>
      <c r="B43" s="88" t="s">
        <v>79</v>
      </c>
      <c r="C43" s="89">
        <v>300</v>
      </c>
      <c r="D43" s="89">
        <v>0</v>
      </c>
      <c r="E43" s="89">
        <f t="shared" si="2"/>
        <v>300</v>
      </c>
      <c r="F43" s="89"/>
      <c r="G43" s="88"/>
      <c r="H43" s="89">
        <v>0</v>
      </c>
      <c r="I43" s="89">
        <v>0</v>
      </c>
      <c r="J43" s="89">
        <f t="shared" si="3"/>
        <v>0</v>
      </c>
      <c r="K43" s="89"/>
      <c r="L43" s="89"/>
      <c r="M43" s="89">
        <v>0</v>
      </c>
      <c r="N43" s="89"/>
      <c r="O43" s="90"/>
      <c r="P43" s="101">
        <v>0</v>
      </c>
      <c r="Q43" s="101"/>
      <c r="R43" s="81">
        <f t="shared" si="1"/>
        <v>0</v>
      </c>
      <c r="S43" s="94"/>
      <c r="U43" s="81">
        <v>0</v>
      </c>
      <c r="V43" s="81">
        <f t="shared" si="4"/>
        <v>0</v>
      </c>
      <c r="Y43" s="95"/>
      <c r="Z43" s="96"/>
      <c r="AA43" s="96"/>
      <c r="AB43" s="96"/>
      <c r="AC43" s="96"/>
      <c r="AD43" s="95"/>
      <c r="AE43" s="95"/>
      <c r="AF43" s="95"/>
      <c r="AG43" s="95"/>
    </row>
    <row r="44" spans="1:33" ht="18">
      <c r="A44" s="127">
        <v>14</v>
      </c>
      <c r="B44" s="88" t="s">
        <v>80</v>
      </c>
      <c r="C44" s="89">
        <v>2200</v>
      </c>
      <c r="D44" s="89">
        <v>1936</v>
      </c>
      <c r="E44" s="89">
        <f t="shared" si="2"/>
        <v>264</v>
      </c>
      <c r="F44" s="89"/>
      <c r="G44" s="88"/>
      <c r="H44" s="89">
        <v>2500</v>
      </c>
      <c r="I44" s="89">
        <v>0</v>
      </c>
      <c r="J44" s="89">
        <f t="shared" si="3"/>
        <v>2500</v>
      </c>
      <c r="K44" s="89"/>
      <c r="L44" s="89"/>
      <c r="M44" s="89">
        <v>2000</v>
      </c>
      <c r="N44" s="89"/>
      <c r="O44" s="90"/>
      <c r="P44" s="101">
        <v>2000</v>
      </c>
      <c r="Q44" s="101">
        <v>1675.93</v>
      </c>
      <c r="R44" s="81">
        <f t="shared" si="1"/>
        <v>-324.06999999999994</v>
      </c>
      <c r="S44" s="94"/>
      <c r="U44" s="81">
        <v>0</v>
      </c>
      <c r="V44" s="81">
        <f t="shared" si="4"/>
        <v>-2000</v>
      </c>
      <c r="Y44" s="95"/>
      <c r="Z44" s="96"/>
      <c r="AA44" s="96"/>
      <c r="AB44" s="96"/>
      <c r="AC44" s="96"/>
      <c r="AD44" s="95"/>
      <c r="AE44" s="95"/>
      <c r="AF44" s="95"/>
      <c r="AG44" s="95"/>
    </row>
    <row r="45" spans="1:33" ht="18">
      <c r="A45" s="127">
        <v>15</v>
      </c>
      <c r="B45" s="88" t="s">
        <v>81</v>
      </c>
      <c r="C45" s="89">
        <v>4000</v>
      </c>
      <c r="D45" s="89">
        <v>4000</v>
      </c>
      <c r="E45" s="89">
        <f t="shared" si="2"/>
        <v>0</v>
      </c>
      <c r="F45" s="89"/>
      <c r="G45" s="88"/>
      <c r="H45" s="89">
        <v>4000</v>
      </c>
      <c r="I45" s="89">
        <v>2232.11</v>
      </c>
      <c r="J45" s="89">
        <f t="shared" si="3"/>
        <v>1767.8899999999999</v>
      </c>
      <c r="K45" s="89"/>
      <c r="L45" s="89"/>
      <c r="M45" s="89">
        <v>4000</v>
      </c>
      <c r="N45" s="89"/>
      <c r="O45" s="90"/>
      <c r="P45" s="101">
        <v>3500</v>
      </c>
      <c r="Q45" s="101">
        <v>3500.89</v>
      </c>
      <c r="R45" s="81">
        <f t="shared" si="1"/>
        <v>0.8899999999998727</v>
      </c>
      <c r="S45" s="94"/>
      <c r="U45" s="81">
        <v>4000</v>
      </c>
      <c r="V45" s="81">
        <f t="shared" si="4"/>
        <v>500</v>
      </c>
      <c r="Y45" s="95"/>
      <c r="Z45" s="96">
        <v>4150</v>
      </c>
      <c r="AA45" s="96"/>
      <c r="AB45" s="96"/>
      <c r="AC45" s="96"/>
      <c r="AD45" s="95"/>
      <c r="AE45" s="95"/>
      <c r="AF45" s="95"/>
      <c r="AG45" s="95"/>
    </row>
    <row r="46" spans="1:33" ht="18">
      <c r="A46" s="127">
        <v>16</v>
      </c>
      <c r="B46" s="88" t="s">
        <v>82</v>
      </c>
      <c r="C46" s="89">
        <v>2000</v>
      </c>
      <c r="D46" s="89">
        <v>952</v>
      </c>
      <c r="E46" s="89">
        <f t="shared" si="2"/>
        <v>1048</v>
      </c>
      <c r="F46" s="89"/>
      <c r="G46" s="88"/>
      <c r="H46" s="89">
        <v>2300</v>
      </c>
      <c r="I46" s="89">
        <v>331</v>
      </c>
      <c r="J46" s="89">
        <f t="shared" si="3"/>
        <v>1969</v>
      </c>
      <c r="K46" s="89"/>
      <c r="L46" s="89"/>
      <c r="M46" s="89">
        <v>2325</v>
      </c>
      <c r="N46" s="89"/>
      <c r="O46" s="90"/>
      <c r="P46" s="101">
        <f>2325-500</f>
        <v>1825</v>
      </c>
      <c r="Q46" s="101">
        <v>1821.32</v>
      </c>
      <c r="R46" s="81">
        <f t="shared" si="1"/>
        <v>-3.6800000000000637</v>
      </c>
      <c r="S46" s="94"/>
      <c r="U46" s="81">
        <v>1825</v>
      </c>
      <c r="V46" s="81">
        <f t="shared" si="4"/>
        <v>0</v>
      </c>
      <c r="Y46" s="95"/>
      <c r="Z46" s="96">
        <v>4000</v>
      </c>
      <c r="AA46" s="96"/>
      <c r="AB46" s="96"/>
      <c r="AC46" s="96"/>
      <c r="AD46" s="95"/>
      <c r="AE46" s="95"/>
      <c r="AF46" s="95"/>
      <c r="AG46" s="95"/>
    </row>
    <row r="47" spans="1:33" ht="18">
      <c r="A47" s="127">
        <v>17</v>
      </c>
      <c r="B47" s="88" t="s">
        <v>83</v>
      </c>
      <c r="C47" s="89">
        <v>600</v>
      </c>
      <c r="D47" s="89">
        <v>550</v>
      </c>
      <c r="E47" s="89">
        <f t="shared" si="2"/>
        <v>50</v>
      </c>
      <c r="F47" s="89"/>
      <c r="G47" s="88"/>
      <c r="H47" s="89">
        <v>600</v>
      </c>
      <c r="I47" s="89">
        <v>550</v>
      </c>
      <c r="J47" s="89">
        <f t="shared" si="3"/>
        <v>50</v>
      </c>
      <c r="K47" s="89"/>
      <c r="L47" s="89"/>
      <c r="M47" s="89">
        <v>600</v>
      </c>
      <c r="N47" s="89"/>
      <c r="O47" s="90"/>
      <c r="P47" s="101">
        <v>600</v>
      </c>
      <c r="Q47" s="101">
        <v>450</v>
      </c>
      <c r="R47" s="81">
        <f t="shared" si="1"/>
        <v>-150</v>
      </c>
      <c r="S47" s="94"/>
      <c r="U47" s="81">
        <v>600</v>
      </c>
      <c r="V47" s="81">
        <f t="shared" si="4"/>
        <v>0</v>
      </c>
      <c r="Y47" s="95"/>
      <c r="Z47" s="96">
        <v>450</v>
      </c>
      <c r="AA47" s="96"/>
      <c r="AB47" s="96"/>
      <c r="AC47" s="96"/>
      <c r="AD47" s="95"/>
      <c r="AE47" s="95"/>
      <c r="AF47" s="95"/>
      <c r="AG47" s="95"/>
    </row>
    <row r="48" spans="1:33" ht="18">
      <c r="A48" s="127">
        <v>18</v>
      </c>
      <c r="B48" s="88" t="s">
        <v>84</v>
      </c>
      <c r="C48" s="89">
        <v>0</v>
      </c>
      <c r="D48" s="89">
        <v>0</v>
      </c>
      <c r="E48" s="89">
        <f t="shared" si="2"/>
        <v>0</v>
      </c>
      <c r="F48" s="89"/>
      <c r="G48" s="88"/>
      <c r="H48" s="89">
        <v>500</v>
      </c>
      <c r="I48" s="89">
        <v>0</v>
      </c>
      <c r="J48" s="89">
        <f t="shared" si="3"/>
        <v>500</v>
      </c>
      <c r="K48" s="89"/>
      <c r="L48" s="89"/>
      <c r="M48" s="89">
        <v>500</v>
      </c>
      <c r="N48" s="89"/>
      <c r="O48" s="90"/>
      <c r="P48" s="101">
        <v>500</v>
      </c>
      <c r="Q48" s="101">
        <v>463.83</v>
      </c>
      <c r="R48" s="81">
        <f t="shared" si="1"/>
        <v>-36.170000000000016</v>
      </c>
      <c r="S48" s="94"/>
      <c r="U48" s="81">
        <v>500</v>
      </c>
      <c r="V48" s="81">
        <f t="shared" si="4"/>
        <v>0</v>
      </c>
      <c r="Y48" s="95"/>
      <c r="Z48" s="96"/>
      <c r="AA48" s="96"/>
      <c r="AB48" s="96"/>
      <c r="AC48" s="96"/>
      <c r="AD48" s="95"/>
      <c r="AE48" s="95"/>
      <c r="AF48" s="95"/>
      <c r="AG48" s="95"/>
    </row>
    <row r="49" spans="1:33" ht="18">
      <c r="A49" s="127">
        <v>19</v>
      </c>
      <c r="B49" s="88" t="s">
        <v>85</v>
      </c>
      <c r="C49" s="89">
        <v>8100</v>
      </c>
      <c r="D49" s="89">
        <v>7985</v>
      </c>
      <c r="E49" s="89">
        <f t="shared" si="2"/>
        <v>115</v>
      </c>
      <c r="F49" s="89"/>
      <c r="G49" s="88"/>
      <c r="H49" s="89">
        <v>8100</v>
      </c>
      <c r="I49" s="89">
        <v>2434</v>
      </c>
      <c r="J49" s="89">
        <f t="shared" si="3"/>
        <v>5666</v>
      </c>
      <c r="K49" s="89"/>
      <c r="L49" s="89"/>
      <c r="M49" s="89">
        <v>8100</v>
      </c>
      <c r="N49" s="89"/>
      <c r="O49" s="90"/>
      <c r="P49" s="101">
        <v>8100</v>
      </c>
      <c r="Q49" s="101">
        <v>9074.56</v>
      </c>
      <c r="R49" s="81">
        <f t="shared" si="1"/>
        <v>974.5599999999995</v>
      </c>
      <c r="S49" s="94"/>
      <c r="U49" s="81">
        <v>0</v>
      </c>
      <c r="V49" s="81">
        <f t="shared" si="4"/>
        <v>-8100</v>
      </c>
      <c r="Y49" s="95"/>
      <c r="Z49" s="96"/>
      <c r="AA49" s="96"/>
      <c r="AB49" s="96"/>
      <c r="AC49" s="96"/>
      <c r="AD49" s="95"/>
      <c r="AE49" s="95"/>
      <c r="AF49" s="95"/>
      <c r="AG49" s="95"/>
    </row>
    <row r="50" spans="1:33" ht="72">
      <c r="A50" s="127">
        <v>20</v>
      </c>
      <c r="B50" s="88" t="s">
        <v>86</v>
      </c>
      <c r="C50" s="89">
        <v>3500</v>
      </c>
      <c r="D50" s="89">
        <v>4400</v>
      </c>
      <c r="E50" s="89">
        <f t="shared" si="2"/>
        <v>-900</v>
      </c>
      <c r="F50" s="89"/>
      <c r="G50" s="88"/>
      <c r="H50" s="89">
        <v>3500</v>
      </c>
      <c r="I50" s="89">
        <v>6190</v>
      </c>
      <c r="J50" s="89">
        <f t="shared" si="3"/>
        <v>-2690</v>
      </c>
      <c r="K50" s="89"/>
      <c r="L50" s="89"/>
      <c r="M50" s="89">
        <v>7300</v>
      </c>
      <c r="N50" s="89"/>
      <c r="O50" s="90"/>
      <c r="P50" s="101">
        <v>7300</v>
      </c>
      <c r="Q50" s="101">
        <v>6776.37</v>
      </c>
      <c r="R50" s="81">
        <f t="shared" si="1"/>
        <v>-523.6300000000001</v>
      </c>
      <c r="S50" s="132">
        <v>1</v>
      </c>
      <c r="U50" s="81">
        <v>8400</v>
      </c>
      <c r="V50" s="81">
        <f t="shared" si="4"/>
        <v>1100</v>
      </c>
      <c r="X50" s="134" t="s">
        <v>0</v>
      </c>
      <c r="Y50" s="95"/>
      <c r="Z50" s="96">
        <v>7000</v>
      </c>
      <c r="AA50" s="96"/>
      <c r="AB50" s="96"/>
      <c r="AC50" s="96"/>
      <c r="AD50" s="95"/>
      <c r="AE50" s="95"/>
      <c r="AF50" s="95"/>
      <c r="AG50" s="95"/>
    </row>
    <row r="51" spans="1:33" ht="18">
      <c r="A51" s="127">
        <v>21</v>
      </c>
      <c r="B51" s="88" t="s">
        <v>1</v>
      </c>
      <c r="C51" s="89">
        <v>100</v>
      </c>
      <c r="D51" s="101">
        <v>0</v>
      </c>
      <c r="E51" s="89">
        <f aca="true" t="shared" si="5" ref="E51:E56">C52-D51</f>
        <v>2000</v>
      </c>
      <c r="F51" s="89"/>
      <c r="G51" s="88"/>
      <c r="H51" s="89">
        <v>177</v>
      </c>
      <c r="I51" s="101">
        <v>0</v>
      </c>
      <c r="J51" s="89">
        <f t="shared" si="3"/>
        <v>177</v>
      </c>
      <c r="K51" s="89"/>
      <c r="L51" s="89"/>
      <c r="M51" s="89">
        <v>177</v>
      </c>
      <c r="N51" s="89"/>
      <c r="O51" s="90"/>
      <c r="P51" s="101">
        <v>200</v>
      </c>
      <c r="Q51" s="101">
        <v>0</v>
      </c>
      <c r="R51" s="81">
        <f t="shared" si="1"/>
        <v>-200</v>
      </c>
      <c r="S51" s="94"/>
      <c r="U51" s="81">
        <v>0</v>
      </c>
      <c r="V51" s="81">
        <f t="shared" si="4"/>
        <v>-200</v>
      </c>
      <c r="Y51" s="95"/>
      <c r="Z51" s="96">
        <v>1000</v>
      </c>
      <c r="AA51" s="96"/>
      <c r="AB51" s="96"/>
      <c r="AC51" s="96"/>
      <c r="AD51" s="95"/>
      <c r="AE51" s="95"/>
      <c r="AF51" s="95"/>
      <c r="AG51" s="95"/>
    </row>
    <row r="52" spans="1:33" ht="18">
      <c r="A52" s="127">
        <v>22</v>
      </c>
      <c r="B52" s="88" t="s">
        <v>2</v>
      </c>
      <c r="C52" s="89">
        <v>2000</v>
      </c>
      <c r="D52" s="89">
        <v>2000</v>
      </c>
      <c r="E52" s="89">
        <f t="shared" si="5"/>
        <v>450</v>
      </c>
      <c r="F52" s="89"/>
      <c r="G52" s="88"/>
      <c r="H52" s="89">
        <v>2000</v>
      </c>
      <c r="I52" s="89">
        <v>2000</v>
      </c>
      <c r="J52" s="89">
        <f t="shared" si="3"/>
        <v>0</v>
      </c>
      <c r="K52" s="89"/>
      <c r="L52" s="89"/>
      <c r="M52" s="89">
        <v>2000</v>
      </c>
      <c r="N52" s="89"/>
      <c r="O52" s="90"/>
      <c r="P52" s="101">
        <v>2000</v>
      </c>
      <c r="Q52" s="101">
        <v>2000</v>
      </c>
      <c r="R52" s="81">
        <f t="shared" si="1"/>
        <v>0</v>
      </c>
      <c r="S52" s="94"/>
      <c r="U52" s="81">
        <v>2000</v>
      </c>
      <c r="V52" s="81">
        <f t="shared" si="4"/>
        <v>0</v>
      </c>
      <c r="X52" s="79">
        <f>2+3.6+2.8</f>
        <v>8.399999999999999</v>
      </c>
      <c r="Y52" s="95"/>
      <c r="Z52" s="96">
        <v>3000</v>
      </c>
      <c r="AA52" s="96"/>
      <c r="AB52" s="96"/>
      <c r="AC52" s="96"/>
      <c r="AD52" s="95"/>
      <c r="AE52" s="95"/>
      <c r="AF52" s="95"/>
      <c r="AG52" s="95"/>
    </row>
    <row r="53" spans="1:33" ht="18">
      <c r="A53" s="127">
        <v>23</v>
      </c>
      <c r="B53" s="88" t="s">
        <v>3</v>
      </c>
      <c r="C53" s="89">
        <v>2450</v>
      </c>
      <c r="D53" s="89">
        <v>674</v>
      </c>
      <c r="E53" s="89">
        <f t="shared" si="5"/>
        <v>1426</v>
      </c>
      <c r="F53" s="89"/>
      <c r="G53" s="88"/>
      <c r="H53" s="89">
        <v>2900</v>
      </c>
      <c r="I53" s="89">
        <v>1464.51</v>
      </c>
      <c r="J53" s="89">
        <f t="shared" si="3"/>
        <v>1435.49</v>
      </c>
      <c r="K53" s="89"/>
      <c r="L53" s="89"/>
      <c r="M53" s="89">
        <v>2500</v>
      </c>
      <c r="N53" s="89"/>
      <c r="O53" s="90"/>
      <c r="P53" s="101">
        <v>1500</v>
      </c>
      <c r="Q53" s="101">
        <v>1598.23</v>
      </c>
      <c r="R53" s="81">
        <f t="shared" si="1"/>
        <v>98.23000000000002</v>
      </c>
      <c r="S53" s="94"/>
      <c r="U53" s="81">
        <v>1500</v>
      </c>
      <c r="V53" s="81">
        <f t="shared" si="4"/>
        <v>0</v>
      </c>
      <c r="Y53" s="95"/>
      <c r="Z53" s="96">
        <v>1500</v>
      </c>
      <c r="AA53" s="96"/>
      <c r="AB53" s="96"/>
      <c r="AC53" s="96"/>
      <c r="AD53" s="95"/>
      <c r="AE53" s="95"/>
      <c r="AF53" s="95"/>
      <c r="AG53" s="95"/>
    </row>
    <row r="54" spans="1:33" ht="18">
      <c r="A54" s="127">
        <v>24</v>
      </c>
      <c r="B54" s="88" t="s">
        <v>4</v>
      </c>
      <c r="C54" s="89">
        <v>2100</v>
      </c>
      <c r="D54" s="89">
        <v>3455</v>
      </c>
      <c r="E54" s="89">
        <f t="shared" si="5"/>
        <v>-2955</v>
      </c>
      <c r="F54" s="89"/>
      <c r="G54" s="88"/>
      <c r="H54" s="89">
        <v>2888</v>
      </c>
      <c r="I54" s="89">
        <v>2835</v>
      </c>
      <c r="J54" s="89">
        <f t="shared" si="3"/>
        <v>53</v>
      </c>
      <c r="K54" s="89"/>
      <c r="L54" s="89"/>
      <c r="M54" s="89">
        <v>2888</v>
      </c>
      <c r="N54" s="89"/>
      <c r="O54" s="90"/>
      <c r="P54" s="101">
        <v>2888</v>
      </c>
      <c r="Q54" s="101">
        <v>2235</v>
      </c>
      <c r="R54" s="81">
        <f t="shared" si="1"/>
        <v>-653</v>
      </c>
      <c r="S54" s="94"/>
      <c r="U54" s="81">
        <v>2888</v>
      </c>
      <c r="V54" s="81">
        <f t="shared" si="4"/>
        <v>0</v>
      </c>
      <c r="Y54" s="95"/>
      <c r="Z54" s="96">
        <v>3000</v>
      </c>
      <c r="AA54" s="96"/>
      <c r="AB54" s="96"/>
      <c r="AC54" s="96"/>
      <c r="AD54" s="95"/>
      <c r="AE54" s="95"/>
      <c r="AF54" s="95"/>
      <c r="AG54" s="95"/>
    </row>
    <row r="55" spans="1:33" ht="18">
      <c r="A55" s="127">
        <v>25</v>
      </c>
      <c r="B55" s="88" t="s">
        <v>5</v>
      </c>
      <c r="C55" s="89">
        <v>500</v>
      </c>
      <c r="D55" s="89">
        <v>500</v>
      </c>
      <c r="E55" s="89">
        <f t="shared" si="5"/>
        <v>400</v>
      </c>
      <c r="F55" s="89"/>
      <c r="G55" s="88"/>
      <c r="H55" s="89">
        <v>500</v>
      </c>
      <c r="I55" s="89">
        <v>800</v>
      </c>
      <c r="J55" s="89">
        <f t="shared" si="3"/>
        <v>-300</v>
      </c>
      <c r="K55" s="89"/>
      <c r="L55" s="89"/>
      <c r="M55" s="89">
        <v>500</v>
      </c>
      <c r="N55" s="89"/>
      <c r="O55" s="90"/>
      <c r="P55" s="101">
        <v>500</v>
      </c>
      <c r="Q55" s="101">
        <v>523.65</v>
      </c>
      <c r="R55" s="81">
        <f t="shared" si="1"/>
        <v>23.649999999999977</v>
      </c>
      <c r="S55" s="94"/>
      <c r="U55" s="81">
        <v>550</v>
      </c>
      <c r="V55" s="81">
        <f t="shared" si="4"/>
        <v>50</v>
      </c>
      <c r="X55" s="133"/>
      <c r="Y55" s="97"/>
      <c r="Z55" s="96">
        <v>700</v>
      </c>
      <c r="AA55" s="96"/>
      <c r="AB55" s="96"/>
      <c r="AC55" s="96"/>
      <c r="AD55" s="95"/>
      <c r="AE55" s="95"/>
      <c r="AF55" s="95"/>
      <c r="AG55" s="95"/>
    </row>
    <row r="56" spans="1:33" ht="18">
      <c r="A56" s="127">
        <v>26</v>
      </c>
      <c r="B56" s="88" t="s">
        <v>6</v>
      </c>
      <c r="C56" s="89">
        <v>900</v>
      </c>
      <c r="D56" s="89">
        <v>0</v>
      </c>
      <c r="E56" s="89">
        <f t="shared" si="5"/>
        <v>0</v>
      </c>
      <c r="F56" s="89"/>
      <c r="G56" s="88"/>
      <c r="H56" s="89">
        <v>1000</v>
      </c>
      <c r="I56" s="89">
        <v>818</v>
      </c>
      <c r="J56" s="89">
        <f t="shared" si="3"/>
        <v>182</v>
      </c>
      <c r="K56" s="89"/>
      <c r="L56" s="89"/>
      <c r="M56" s="89">
        <v>1000</v>
      </c>
      <c r="N56" s="89"/>
      <c r="O56" s="90"/>
      <c r="P56" s="101">
        <v>1000</v>
      </c>
      <c r="Q56" s="101">
        <v>1000</v>
      </c>
      <c r="R56" s="81">
        <f t="shared" si="1"/>
        <v>0</v>
      </c>
      <c r="S56" s="94"/>
      <c r="U56" s="81">
        <v>1000</v>
      </c>
      <c r="V56" s="81">
        <f t="shared" si="4"/>
        <v>0</v>
      </c>
      <c r="Y56" s="95"/>
      <c r="Z56" s="96"/>
      <c r="AA56" s="96"/>
      <c r="AB56" s="96"/>
      <c r="AC56" s="96"/>
      <c r="AD56" s="95"/>
      <c r="AE56" s="95"/>
      <c r="AF56" s="95"/>
      <c r="AG56" s="95"/>
    </row>
    <row r="57" spans="1:33" ht="18">
      <c r="A57" s="127">
        <v>27</v>
      </c>
      <c r="B57" s="88" t="s">
        <v>7</v>
      </c>
      <c r="C57" s="89"/>
      <c r="D57" s="89">
        <v>50</v>
      </c>
      <c r="E57" s="89">
        <f t="shared" si="2"/>
        <v>-50</v>
      </c>
      <c r="F57" s="89"/>
      <c r="G57" s="88"/>
      <c r="H57" s="89">
        <v>100</v>
      </c>
      <c r="I57" s="89">
        <v>100</v>
      </c>
      <c r="J57" s="89">
        <f t="shared" si="3"/>
        <v>0</v>
      </c>
      <c r="K57" s="89"/>
      <c r="L57" s="89"/>
      <c r="M57" s="89">
        <v>100</v>
      </c>
      <c r="N57" s="89"/>
      <c r="O57" s="90"/>
      <c r="P57" s="101">
        <v>100</v>
      </c>
      <c r="Q57" s="101">
        <v>100</v>
      </c>
      <c r="R57" s="81">
        <f t="shared" si="1"/>
        <v>0</v>
      </c>
      <c r="S57" s="94"/>
      <c r="U57" s="81">
        <v>100</v>
      </c>
      <c r="V57" s="81">
        <f t="shared" si="4"/>
        <v>0</v>
      </c>
      <c r="Y57" s="95"/>
      <c r="Z57" s="96">
        <v>100</v>
      </c>
      <c r="AA57" s="96"/>
      <c r="AB57" s="96"/>
      <c r="AC57" s="96"/>
      <c r="AD57" s="95"/>
      <c r="AE57" s="95"/>
      <c r="AF57" s="95"/>
      <c r="AG57" s="95"/>
    </row>
    <row r="58" spans="1:33" ht="18">
      <c r="A58" s="127">
        <v>28</v>
      </c>
      <c r="B58" s="88" t="s">
        <v>8</v>
      </c>
      <c r="C58" s="89"/>
      <c r="D58" s="89"/>
      <c r="E58" s="89">
        <f t="shared" si="2"/>
        <v>0</v>
      </c>
      <c r="F58" s="89"/>
      <c r="G58" s="88"/>
      <c r="H58" s="89">
        <v>4000</v>
      </c>
      <c r="I58" s="89"/>
      <c r="J58" s="89">
        <f t="shared" si="3"/>
        <v>4000</v>
      </c>
      <c r="K58" s="89"/>
      <c r="L58" s="89"/>
      <c r="M58" s="89">
        <v>4000</v>
      </c>
      <c r="N58" s="89"/>
      <c r="O58" s="90"/>
      <c r="P58" s="101">
        <v>500</v>
      </c>
      <c r="Q58" s="101">
        <v>0</v>
      </c>
      <c r="R58" s="81">
        <f t="shared" si="1"/>
        <v>-500</v>
      </c>
      <c r="S58" s="94"/>
      <c r="U58" s="81">
        <v>500</v>
      </c>
      <c r="V58" s="81">
        <f t="shared" si="4"/>
        <v>0</v>
      </c>
      <c r="Y58" s="95"/>
      <c r="Z58" s="96"/>
      <c r="AA58" s="96"/>
      <c r="AB58" s="96"/>
      <c r="AC58" s="96"/>
      <c r="AD58" s="95"/>
      <c r="AE58" s="95"/>
      <c r="AF58" s="95"/>
      <c r="AG58" s="95"/>
    </row>
    <row r="59" spans="1:33" ht="18">
      <c r="A59" s="127">
        <v>29</v>
      </c>
      <c r="B59" s="100" t="s">
        <v>9</v>
      </c>
      <c r="C59" s="101"/>
      <c r="D59" s="101">
        <v>9654</v>
      </c>
      <c r="E59" s="89">
        <f t="shared" si="2"/>
        <v>-9654</v>
      </c>
      <c r="F59" s="89"/>
      <c r="G59" s="100"/>
      <c r="H59" s="101"/>
      <c r="I59" s="101">
        <v>11387.15</v>
      </c>
      <c r="J59" s="89">
        <f t="shared" si="3"/>
        <v>-11387.15</v>
      </c>
      <c r="K59" s="89"/>
      <c r="L59" s="89"/>
      <c r="M59" s="101">
        <v>3000</v>
      </c>
      <c r="N59" s="101"/>
      <c r="O59" s="90"/>
      <c r="P59" s="101">
        <v>12000</v>
      </c>
      <c r="Q59" s="101">
        <v>8864</v>
      </c>
      <c r="R59" s="81">
        <f t="shared" si="1"/>
        <v>-3136</v>
      </c>
      <c r="S59" s="94"/>
      <c r="U59" s="81">
        <v>13333</v>
      </c>
      <c r="V59" s="81">
        <f t="shared" si="4"/>
        <v>1333</v>
      </c>
      <c r="X59" s="133" t="s">
        <v>20</v>
      </c>
      <c r="Y59" s="99"/>
      <c r="Z59" s="96"/>
      <c r="AA59" s="98"/>
      <c r="AB59" s="98"/>
      <c r="AC59" s="98"/>
      <c r="AD59" s="99"/>
      <c r="AE59" s="99"/>
      <c r="AF59" s="95"/>
      <c r="AG59" s="95"/>
    </row>
    <row r="60" spans="1:33" ht="18">
      <c r="A60" s="127">
        <v>30</v>
      </c>
      <c r="B60" s="100" t="s">
        <v>10</v>
      </c>
      <c r="C60" s="101"/>
      <c r="D60" s="101">
        <v>583</v>
      </c>
      <c r="E60" s="89">
        <f t="shared" si="2"/>
        <v>-583</v>
      </c>
      <c r="F60" s="89"/>
      <c r="G60" s="100"/>
      <c r="H60" s="101"/>
      <c r="I60" s="101"/>
      <c r="J60" s="89"/>
      <c r="K60" s="89"/>
      <c r="L60" s="89"/>
      <c r="M60" s="101"/>
      <c r="N60" s="101"/>
      <c r="O60" s="90"/>
      <c r="P60" s="101">
        <v>200</v>
      </c>
      <c r="Q60" s="101">
        <v>172.68</v>
      </c>
      <c r="R60" s="81">
        <f t="shared" si="1"/>
        <v>-27.319999999999993</v>
      </c>
      <c r="S60" s="94"/>
      <c r="U60" s="81">
        <v>200</v>
      </c>
      <c r="V60" s="81">
        <f t="shared" si="4"/>
        <v>0</v>
      </c>
      <c r="Y60" s="95"/>
      <c r="Z60" s="96">
        <v>100</v>
      </c>
      <c r="AA60" s="96"/>
      <c r="AB60" s="96"/>
      <c r="AC60" s="96"/>
      <c r="AD60" s="95"/>
      <c r="AE60" s="95"/>
      <c r="AF60" s="95"/>
      <c r="AG60" s="95"/>
    </row>
    <row r="61" spans="1:33" ht="18">
      <c r="A61" s="127">
        <v>31</v>
      </c>
      <c r="B61" s="100" t="s">
        <v>11</v>
      </c>
      <c r="C61" s="101"/>
      <c r="D61" s="101">
        <v>1624</v>
      </c>
      <c r="E61" s="89">
        <f t="shared" si="2"/>
        <v>-1624</v>
      </c>
      <c r="F61" s="89"/>
      <c r="G61" s="100"/>
      <c r="H61" s="101"/>
      <c r="I61" s="101"/>
      <c r="J61" s="89"/>
      <c r="K61" s="89"/>
      <c r="L61" s="89"/>
      <c r="M61" s="101"/>
      <c r="N61" s="101"/>
      <c r="O61" s="90"/>
      <c r="P61" s="101"/>
      <c r="Q61" s="101"/>
      <c r="R61" s="81">
        <f t="shared" si="1"/>
        <v>0</v>
      </c>
      <c r="S61" s="94"/>
      <c r="V61" s="81">
        <f t="shared" si="4"/>
        <v>0</v>
      </c>
      <c r="Y61" s="95"/>
      <c r="Z61" s="96"/>
      <c r="AA61" s="96"/>
      <c r="AB61" s="96"/>
      <c r="AC61" s="96"/>
      <c r="AD61" s="95"/>
      <c r="AE61" s="95"/>
      <c r="AF61" s="95"/>
      <c r="AG61" s="95"/>
    </row>
    <row r="62" spans="1:33" ht="18">
      <c r="A62" s="127">
        <v>32</v>
      </c>
      <c r="B62" s="100" t="s">
        <v>12</v>
      </c>
      <c r="C62" s="101"/>
      <c r="D62" s="101"/>
      <c r="E62" s="89"/>
      <c r="F62" s="89"/>
      <c r="G62" s="100"/>
      <c r="H62" s="101"/>
      <c r="I62" s="101"/>
      <c r="J62" s="89"/>
      <c r="K62" s="89"/>
      <c r="L62" s="89"/>
      <c r="M62" s="101"/>
      <c r="N62" s="101"/>
      <c r="O62" s="90"/>
      <c r="P62" s="101">
        <v>806</v>
      </c>
      <c r="Q62" s="101">
        <v>0</v>
      </c>
      <c r="R62" s="81">
        <f t="shared" si="1"/>
        <v>-806</v>
      </c>
      <c r="S62" s="94"/>
      <c r="U62" s="81">
        <v>806</v>
      </c>
      <c r="V62" s="81">
        <f t="shared" si="4"/>
        <v>0</v>
      </c>
      <c r="Y62" s="95"/>
      <c r="Z62" s="96">
        <v>1000</v>
      </c>
      <c r="AA62" s="96"/>
      <c r="AB62" s="96"/>
      <c r="AC62" s="96"/>
      <c r="AD62" s="95"/>
      <c r="AE62" s="95"/>
      <c r="AF62" s="95"/>
      <c r="AG62" s="95"/>
    </row>
    <row r="63" spans="1:33" ht="18">
      <c r="A63" s="127">
        <v>33</v>
      </c>
      <c r="B63" s="100" t="s">
        <v>13</v>
      </c>
      <c r="C63" s="101"/>
      <c r="D63" s="101"/>
      <c r="E63" s="89">
        <f t="shared" si="2"/>
        <v>0</v>
      </c>
      <c r="F63" s="89"/>
      <c r="G63" s="100"/>
      <c r="H63" s="101"/>
      <c r="I63" s="101"/>
      <c r="J63" s="89"/>
      <c r="K63" s="89"/>
      <c r="L63" s="89"/>
      <c r="M63" s="101"/>
      <c r="N63" s="101"/>
      <c r="O63" s="90"/>
      <c r="P63" s="101">
        <v>700</v>
      </c>
      <c r="Q63" s="101">
        <v>0</v>
      </c>
      <c r="R63" s="81">
        <f t="shared" si="1"/>
        <v>-700</v>
      </c>
      <c r="S63" s="94"/>
      <c r="U63" s="81">
        <v>700</v>
      </c>
      <c r="V63" s="81">
        <f t="shared" si="4"/>
        <v>0</v>
      </c>
      <c r="Y63" s="95"/>
      <c r="Z63" s="96">
        <v>700</v>
      </c>
      <c r="AA63" s="96"/>
      <c r="AB63" s="96"/>
      <c r="AC63" s="96"/>
      <c r="AD63" s="95"/>
      <c r="AE63" s="95"/>
      <c r="AF63" s="95"/>
      <c r="AG63" s="95"/>
    </row>
    <row r="64" spans="1:33" ht="18.75" thickBot="1">
      <c r="A64" s="127">
        <v>34</v>
      </c>
      <c r="B64" s="100" t="s">
        <v>14</v>
      </c>
      <c r="C64" s="115"/>
      <c r="D64" s="115"/>
      <c r="E64" s="102"/>
      <c r="F64" s="89"/>
      <c r="G64" s="100"/>
      <c r="H64" s="115"/>
      <c r="I64" s="115"/>
      <c r="J64" s="102"/>
      <c r="K64" s="89"/>
      <c r="L64" s="89"/>
      <c r="M64" s="115"/>
      <c r="N64" s="101"/>
      <c r="O64" s="90"/>
      <c r="P64" s="101">
        <v>1500</v>
      </c>
      <c r="Q64" s="101">
        <v>1915.67</v>
      </c>
      <c r="R64" s="81">
        <f t="shared" si="1"/>
        <v>415.6700000000001</v>
      </c>
      <c r="S64" s="94"/>
      <c r="U64" s="101">
        <v>0</v>
      </c>
      <c r="V64" s="135">
        <f t="shared" si="4"/>
        <v>-1500</v>
      </c>
      <c r="Y64" s="95"/>
      <c r="Z64" s="147"/>
      <c r="AA64" s="147"/>
      <c r="AB64" s="96"/>
      <c r="AC64" s="96"/>
      <c r="AD64" s="95"/>
      <c r="AE64" s="95"/>
      <c r="AF64" s="95"/>
      <c r="AG64" s="95"/>
    </row>
    <row r="65" spans="1:33" ht="18">
      <c r="A65" s="127">
        <v>35</v>
      </c>
      <c r="B65" s="100" t="s">
        <v>88</v>
      </c>
      <c r="C65" s="101"/>
      <c r="D65" s="101"/>
      <c r="E65" s="89"/>
      <c r="F65" s="89"/>
      <c r="G65" s="100"/>
      <c r="H65" s="101"/>
      <c r="I65" s="101"/>
      <c r="J65" s="89"/>
      <c r="K65" s="89"/>
      <c r="L65" s="89"/>
      <c r="M65" s="101"/>
      <c r="N65" s="101"/>
      <c r="O65" s="90"/>
      <c r="P65" s="101">
        <v>19550</v>
      </c>
      <c r="Q65" s="101">
        <v>16050</v>
      </c>
      <c r="R65" s="81">
        <f t="shared" si="1"/>
        <v>-3500</v>
      </c>
      <c r="S65" s="94"/>
      <c r="U65" s="101"/>
      <c r="V65" s="135"/>
      <c r="Y65" s="95"/>
      <c r="Z65" s="96"/>
      <c r="AA65" s="96"/>
      <c r="AB65" s="96"/>
      <c r="AC65" s="96"/>
      <c r="AD65" s="95"/>
      <c r="AE65" s="95"/>
      <c r="AF65" s="95"/>
      <c r="AG65" s="95"/>
    </row>
    <row r="66" spans="1:33" ht="18">
      <c r="A66" s="127">
        <v>36</v>
      </c>
      <c r="B66" s="100" t="s">
        <v>89</v>
      </c>
      <c r="C66" s="101"/>
      <c r="D66" s="101"/>
      <c r="E66" s="89"/>
      <c r="F66" s="89"/>
      <c r="G66" s="100"/>
      <c r="H66" s="101"/>
      <c r="I66" s="101"/>
      <c r="J66" s="89"/>
      <c r="K66" s="89"/>
      <c r="L66" s="89"/>
      <c r="M66" s="101"/>
      <c r="N66" s="101"/>
      <c r="O66" s="90"/>
      <c r="P66" s="101"/>
      <c r="Q66" s="101">
        <v>1021.59</v>
      </c>
      <c r="R66" s="81">
        <f t="shared" si="1"/>
        <v>1021.59</v>
      </c>
      <c r="S66" s="94"/>
      <c r="U66" s="101"/>
      <c r="V66" s="135"/>
      <c r="Y66" s="95"/>
      <c r="Z66" s="96"/>
      <c r="AA66" s="96"/>
      <c r="AB66" s="96"/>
      <c r="AC66" s="96"/>
      <c r="AD66" s="95"/>
      <c r="AE66" s="95"/>
      <c r="AF66" s="95"/>
      <c r="AG66" s="95"/>
    </row>
    <row r="67" spans="1:33" ht="18">
      <c r="A67" s="127">
        <v>37</v>
      </c>
      <c r="B67" s="100" t="s">
        <v>90</v>
      </c>
      <c r="C67" s="101"/>
      <c r="D67" s="101"/>
      <c r="E67" s="89"/>
      <c r="F67" s="89"/>
      <c r="G67" s="100"/>
      <c r="H67" s="101"/>
      <c r="I67" s="101"/>
      <c r="J67" s="89"/>
      <c r="K67" s="89"/>
      <c r="L67" s="89"/>
      <c r="M67" s="101"/>
      <c r="N67" s="101"/>
      <c r="O67" s="90"/>
      <c r="P67" s="101"/>
      <c r="Q67" s="101">
        <v>750.26</v>
      </c>
      <c r="R67" s="81">
        <f t="shared" si="1"/>
        <v>750.26</v>
      </c>
      <c r="S67" s="94"/>
      <c r="U67" s="101"/>
      <c r="V67" s="135"/>
      <c r="Y67" s="95"/>
      <c r="Z67" s="96"/>
      <c r="AA67" s="96"/>
      <c r="AB67" s="96"/>
      <c r="AC67" s="96"/>
      <c r="AD67" s="95"/>
      <c r="AE67" s="95"/>
      <c r="AF67" s="95"/>
      <c r="AG67" s="95"/>
    </row>
    <row r="68" spans="1:33" ht="18">
      <c r="A68" s="127">
        <v>38</v>
      </c>
      <c r="B68" s="100" t="s">
        <v>91</v>
      </c>
      <c r="C68" s="101"/>
      <c r="D68" s="101"/>
      <c r="E68" s="89"/>
      <c r="F68" s="89"/>
      <c r="G68" s="100"/>
      <c r="H68" s="101"/>
      <c r="I68" s="101"/>
      <c r="J68" s="89"/>
      <c r="K68" s="89"/>
      <c r="L68" s="89"/>
      <c r="M68" s="101"/>
      <c r="N68" s="101"/>
      <c r="O68" s="90"/>
      <c r="P68" s="101"/>
      <c r="Q68" s="101">
        <v>481.49</v>
      </c>
      <c r="R68" s="81">
        <f t="shared" si="1"/>
        <v>481.49</v>
      </c>
      <c r="S68" s="94"/>
      <c r="U68" s="101"/>
      <c r="V68" s="135"/>
      <c r="Y68" s="95"/>
      <c r="Z68" s="96"/>
      <c r="AA68" s="96"/>
      <c r="AB68" s="96"/>
      <c r="AC68" s="96"/>
      <c r="AD68" s="95"/>
      <c r="AE68" s="95"/>
      <c r="AF68" s="95"/>
      <c r="AG68" s="95"/>
    </row>
    <row r="69" spans="3:33" ht="18.75" thickBot="1">
      <c r="C69" s="94"/>
      <c r="D69" s="94"/>
      <c r="E69" s="94"/>
      <c r="F69" s="94"/>
      <c r="H69" s="94"/>
      <c r="I69" s="94"/>
      <c r="J69" s="94"/>
      <c r="K69" s="94"/>
      <c r="L69" s="94"/>
      <c r="M69" s="94"/>
      <c r="N69" s="94"/>
      <c r="P69" s="94"/>
      <c r="Q69" s="94"/>
      <c r="R69" s="94"/>
      <c r="S69" s="94"/>
      <c r="U69" s="94"/>
      <c r="V69" s="136"/>
      <c r="Y69" s="95"/>
      <c r="Z69" s="105"/>
      <c r="AA69" s="105"/>
      <c r="AB69" s="96"/>
      <c r="AC69" s="96"/>
      <c r="AD69" s="95"/>
      <c r="AE69" s="95"/>
      <c r="AF69" s="95"/>
      <c r="AG69" s="95"/>
    </row>
    <row r="70" spans="2:33" ht="18.75" thickBot="1">
      <c r="B70" s="106" t="s">
        <v>15</v>
      </c>
      <c r="C70" s="117">
        <f>SUM(C21:C69)</f>
        <v>86000</v>
      </c>
      <c r="D70" s="117">
        <f>SUM(D21:D69)</f>
        <v>104344</v>
      </c>
      <c r="E70" s="117">
        <f>SUM(E21:E69)</f>
        <v>-18444</v>
      </c>
      <c r="F70" s="108"/>
      <c r="G70" s="106"/>
      <c r="H70" s="117">
        <f>SUM(H22:H69)</f>
        <v>103515</v>
      </c>
      <c r="I70" s="117">
        <f>SUM(I22:I69)</f>
        <v>96096.08999999998</v>
      </c>
      <c r="J70" s="117">
        <f>SUM(J22:J69)</f>
        <v>7418.909999999998</v>
      </c>
      <c r="K70" s="108"/>
      <c r="L70" s="108"/>
      <c r="M70" s="117">
        <f>SUM(M22:M69)</f>
        <v>109120</v>
      </c>
      <c r="N70" s="108"/>
      <c r="O70" s="137"/>
      <c r="P70" s="117">
        <f>SUM(P22:P69)</f>
        <v>157330</v>
      </c>
      <c r="Q70" s="117">
        <f>SUM(Q22:Q69)</f>
        <v>142457.33</v>
      </c>
      <c r="R70" s="117">
        <f>SUM(R22:R69)</f>
        <v>-14872.670000000002</v>
      </c>
      <c r="S70" s="94"/>
      <c r="U70" s="117">
        <f>SUM(U22:U69)</f>
        <v>135463</v>
      </c>
      <c r="V70" s="138">
        <f>SUM(V22:V69)</f>
        <v>-2317</v>
      </c>
      <c r="Y70" s="95"/>
      <c r="Z70" s="139">
        <f>SUM(Z22:Z69)</f>
        <v>129150</v>
      </c>
      <c r="AA70" s="139"/>
      <c r="AB70" s="96"/>
      <c r="AC70" s="96"/>
      <c r="AD70" s="95"/>
      <c r="AE70" s="95"/>
      <c r="AF70" s="95"/>
      <c r="AG70" s="95"/>
    </row>
    <row r="71" spans="2:33" ht="18">
      <c r="B71" s="106"/>
      <c r="C71" s="108"/>
      <c r="D71" s="108"/>
      <c r="E71" s="108"/>
      <c r="F71" s="108"/>
      <c r="G71" s="106"/>
      <c r="H71" s="108"/>
      <c r="I71" s="108"/>
      <c r="J71" s="108"/>
      <c r="K71" s="108"/>
      <c r="L71" s="108"/>
      <c r="M71" s="108"/>
      <c r="N71" s="108"/>
      <c r="O71" s="137"/>
      <c r="P71" s="108"/>
      <c r="Q71" s="108"/>
      <c r="R71" s="108"/>
      <c r="S71" s="94"/>
      <c r="U71" s="108"/>
      <c r="V71" s="140"/>
      <c r="Y71" s="95"/>
      <c r="Z71" s="141"/>
      <c r="AA71" s="141"/>
      <c r="AB71" s="96"/>
      <c r="AC71" s="96"/>
      <c r="AD71" s="95"/>
      <c r="AE71" s="95"/>
      <c r="AF71" s="95"/>
      <c r="AG71" s="95"/>
    </row>
    <row r="72" spans="2:33" ht="18.75" thickBot="1">
      <c r="B72" s="106" t="s">
        <v>16</v>
      </c>
      <c r="C72" s="142">
        <f>C16-C70</f>
        <v>9800</v>
      </c>
      <c r="D72" s="142">
        <f>D16-D70</f>
        <v>11641</v>
      </c>
      <c r="E72" s="108">
        <f>D72-C72</f>
        <v>1841</v>
      </c>
      <c r="F72" s="108"/>
      <c r="G72" s="106"/>
      <c r="H72" s="142">
        <f>H16-H70</f>
        <v>24400</v>
      </c>
      <c r="I72" s="142">
        <f>I16-I70</f>
        <v>33672.91000000002</v>
      </c>
      <c r="J72" s="108">
        <f>I72-H72</f>
        <v>9272.910000000018</v>
      </c>
      <c r="K72" s="108"/>
      <c r="L72" s="108"/>
      <c r="M72" s="142">
        <f>M16-M70</f>
        <v>0</v>
      </c>
      <c r="N72" s="108"/>
      <c r="O72" s="137"/>
      <c r="P72" s="142">
        <f>P16-P70</f>
        <v>-19550</v>
      </c>
      <c r="Q72" s="142">
        <f>Q16-Q70</f>
        <v>-18690.949999999997</v>
      </c>
      <c r="R72" s="142">
        <f>R16-R70</f>
        <v>859.049999999992</v>
      </c>
      <c r="S72" s="143"/>
      <c r="U72" s="142">
        <f>+U16-U70</f>
        <v>2367</v>
      </c>
      <c r="V72" s="144">
        <v>0</v>
      </c>
      <c r="Y72" s="95"/>
      <c r="Z72" s="145">
        <f>+Z16-Z70</f>
        <v>0</v>
      </c>
      <c r="AA72" s="145"/>
      <c r="AB72" s="96"/>
      <c r="AC72" s="96"/>
      <c r="AD72" s="95"/>
      <c r="AE72" s="95"/>
      <c r="AF72" s="95"/>
      <c r="AG72" s="95"/>
    </row>
    <row r="73" spans="2:29" ht="18.75" thickTop="1">
      <c r="B73" s="106"/>
      <c r="C73" s="106"/>
      <c r="D73" s="106"/>
      <c r="E73" s="106"/>
      <c r="F73" s="106"/>
      <c r="G73" s="106"/>
      <c r="H73" s="108"/>
      <c r="I73" s="108"/>
      <c r="J73" s="108"/>
      <c r="K73" s="108"/>
      <c r="L73" s="108"/>
      <c r="M73" s="108"/>
      <c r="N73" s="108"/>
      <c r="O73" s="137"/>
      <c r="P73" s="108"/>
      <c r="Q73" s="108"/>
      <c r="S73" s="81"/>
      <c r="Z73" s="81"/>
      <c r="AA73" s="81"/>
      <c r="AB73" s="81"/>
      <c r="AC73" s="81"/>
    </row>
    <row r="74" spans="2:19" ht="18">
      <c r="B74" s="106"/>
      <c r="C74" s="106"/>
      <c r="D74" s="106"/>
      <c r="E74" s="106"/>
      <c r="F74" s="106"/>
      <c r="G74" s="106"/>
      <c r="H74" s="108"/>
      <c r="I74" s="108"/>
      <c r="J74" s="108"/>
      <c r="K74" s="108"/>
      <c r="L74" s="108"/>
      <c r="M74" s="108"/>
      <c r="N74" s="108"/>
      <c r="O74" s="137"/>
      <c r="P74" s="108"/>
      <c r="Q74" s="108"/>
      <c r="S74" s="81"/>
    </row>
    <row r="75" spans="1:17" ht="18">
      <c r="A75" s="82" t="s">
        <v>17</v>
      </c>
      <c r="H75" s="94"/>
      <c r="I75" s="94"/>
      <c r="J75" s="94"/>
      <c r="K75" s="94"/>
      <c r="L75" s="94"/>
      <c r="M75" s="94"/>
      <c r="N75" s="94"/>
      <c r="P75" s="94"/>
      <c r="Q75" s="94"/>
    </row>
    <row r="76" spans="1:17" ht="18">
      <c r="A76" s="146">
        <v>1</v>
      </c>
      <c r="B76" s="79" t="s">
        <v>18</v>
      </c>
      <c r="H76" s="94"/>
      <c r="I76" s="94"/>
      <c r="J76" s="94"/>
      <c r="K76" s="94"/>
      <c r="L76" s="94"/>
      <c r="M76" s="94"/>
      <c r="N76" s="94"/>
      <c r="P76" s="94"/>
      <c r="Q76" s="94"/>
    </row>
    <row r="77" spans="2:17" ht="18">
      <c r="B77" s="79" t="s">
        <v>19</v>
      </c>
      <c r="H77" s="94"/>
      <c r="I77" s="94"/>
      <c r="J77" s="94"/>
      <c r="K77" s="94"/>
      <c r="L77" s="94"/>
      <c r="M77" s="94"/>
      <c r="N77" s="94"/>
      <c r="P77" s="94"/>
      <c r="Q77" s="94"/>
    </row>
    <row r="78" spans="1:17" ht="18">
      <c r="A78" s="146"/>
      <c r="H78" s="94"/>
      <c r="I78" s="94"/>
      <c r="J78" s="94"/>
      <c r="K78" s="94"/>
      <c r="L78" s="94"/>
      <c r="M78" s="94"/>
      <c r="N78" s="94"/>
      <c r="P78" s="94"/>
      <c r="Q78" s="94"/>
    </row>
    <row r="79" spans="8:17" ht="18">
      <c r="H79" s="94"/>
      <c r="I79" s="94"/>
      <c r="J79" s="94"/>
      <c r="K79" s="94"/>
      <c r="L79" s="94"/>
      <c r="M79" s="94"/>
      <c r="N79" s="94"/>
      <c r="P79" s="94"/>
      <c r="Q79" s="94"/>
    </row>
    <row r="80" spans="8:14" ht="18">
      <c r="H80" s="94"/>
      <c r="I80" s="94"/>
      <c r="J80" s="94"/>
      <c r="K80" s="94"/>
      <c r="L80" s="94"/>
      <c r="M80" s="94"/>
      <c r="N80" s="94"/>
    </row>
    <row r="81" spans="8:14" ht="18">
      <c r="H81" s="94"/>
      <c r="I81" s="94"/>
      <c r="J81" s="94"/>
      <c r="K81" s="94"/>
      <c r="L81" s="94"/>
      <c r="M81" s="94"/>
      <c r="N81" s="94"/>
    </row>
    <row r="82" spans="8:14" ht="18">
      <c r="H82" s="94"/>
      <c r="I82" s="94"/>
      <c r="J82" s="94"/>
      <c r="K82" s="94"/>
      <c r="L82" s="94"/>
      <c r="M82" s="94"/>
      <c r="N82" s="94"/>
    </row>
    <row r="83" spans="8:14" ht="18">
      <c r="H83" s="94"/>
      <c r="I83" s="94"/>
      <c r="J83" s="94"/>
      <c r="K83" s="94"/>
      <c r="L83" s="94"/>
      <c r="M83" s="94"/>
      <c r="N83" s="94"/>
    </row>
    <row r="84" spans="8:14" ht="18">
      <c r="H84" s="94"/>
      <c r="I84" s="94"/>
      <c r="J84" s="94"/>
      <c r="K84" s="94"/>
      <c r="L84" s="94"/>
      <c r="M84" s="94"/>
      <c r="N84" s="94"/>
    </row>
    <row r="85" spans="8:14" ht="18">
      <c r="H85" s="94"/>
      <c r="I85" s="94"/>
      <c r="J85" s="94"/>
      <c r="K85" s="94"/>
      <c r="L85" s="94"/>
      <c r="M85" s="94"/>
      <c r="N85" s="94"/>
    </row>
    <row r="86" spans="8:14" ht="18">
      <c r="H86" s="94"/>
      <c r="I86" s="94"/>
      <c r="J86" s="94"/>
      <c r="K86" s="94"/>
      <c r="L86" s="94"/>
      <c r="M86" s="94"/>
      <c r="N86" s="94"/>
    </row>
    <row r="87" spans="8:14" ht="18">
      <c r="H87" s="94"/>
      <c r="I87" s="94"/>
      <c r="J87" s="94"/>
      <c r="K87" s="94"/>
      <c r="L87" s="94"/>
      <c r="M87" s="94"/>
      <c r="N87" s="94"/>
    </row>
    <row r="88" spans="8:14" ht="18">
      <c r="H88" s="94"/>
      <c r="I88" s="94"/>
      <c r="J88" s="94"/>
      <c r="K88" s="94"/>
      <c r="L88" s="94"/>
      <c r="M88" s="94"/>
      <c r="N88" s="94"/>
    </row>
    <row r="89" spans="8:14" ht="18">
      <c r="H89" s="94"/>
      <c r="I89" s="94"/>
      <c r="J89" s="94"/>
      <c r="K89" s="94"/>
      <c r="L89" s="94"/>
      <c r="M89" s="94"/>
      <c r="N89" s="94"/>
    </row>
    <row r="90" spans="8:14" ht="18">
      <c r="H90" s="94"/>
      <c r="I90" s="94"/>
      <c r="J90" s="94"/>
      <c r="K90" s="94"/>
      <c r="L90" s="94"/>
      <c r="M90" s="94"/>
      <c r="N90" s="94"/>
    </row>
    <row r="91" spans="8:14" ht="18">
      <c r="H91" s="94"/>
      <c r="I91" s="94"/>
      <c r="J91" s="94"/>
      <c r="K91" s="94"/>
      <c r="L91" s="94"/>
      <c r="M91" s="94"/>
      <c r="N91" s="94"/>
    </row>
    <row r="92" spans="8:14" ht="18">
      <c r="H92" s="94"/>
      <c r="I92" s="94"/>
      <c r="J92" s="94"/>
      <c r="K92" s="94"/>
      <c r="L92" s="94"/>
      <c r="M92" s="94"/>
      <c r="N92" s="94"/>
    </row>
    <row r="93" spans="8:14" ht="18">
      <c r="H93" s="94"/>
      <c r="I93" s="94"/>
      <c r="J93" s="94"/>
      <c r="K93" s="94"/>
      <c r="L93" s="94"/>
      <c r="M93" s="94"/>
      <c r="N93" s="94"/>
    </row>
    <row r="94" spans="8:14" ht="18">
      <c r="H94" s="94"/>
      <c r="I94" s="94"/>
      <c r="J94" s="94"/>
      <c r="K94" s="94"/>
      <c r="L94" s="94"/>
      <c r="M94" s="94"/>
      <c r="N94" s="94"/>
    </row>
    <row r="95" spans="8:14" ht="18">
      <c r="H95" s="94"/>
      <c r="I95" s="94"/>
      <c r="J95" s="94"/>
      <c r="K95" s="94"/>
      <c r="L95" s="94"/>
      <c r="M95" s="94"/>
      <c r="N95" s="94"/>
    </row>
    <row r="96" spans="8:14" ht="18">
      <c r="H96" s="94"/>
      <c r="I96" s="94"/>
      <c r="J96" s="94"/>
      <c r="K96" s="94"/>
      <c r="L96" s="94"/>
      <c r="M96" s="94"/>
      <c r="N96" s="94"/>
    </row>
    <row r="97" spans="8:14" ht="18">
      <c r="H97" s="94"/>
      <c r="I97" s="94"/>
      <c r="J97" s="94"/>
      <c r="K97" s="94"/>
      <c r="L97" s="94"/>
      <c r="M97" s="94"/>
      <c r="N97" s="94"/>
    </row>
    <row r="98" spans="8:14" ht="18">
      <c r="H98" s="94"/>
      <c r="I98" s="94"/>
      <c r="J98" s="94"/>
      <c r="K98" s="94"/>
      <c r="L98" s="94"/>
      <c r="M98" s="94"/>
      <c r="N98" s="94"/>
    </row>
    <row r="99" spans="8:14" ht="18">
      <c r="H99" s="94"/>
      <c r="I99" s="94"/>
      <c r="J99" s="94"/>
      <c r="K99" s="94"/>
      <c r="L99" s="94"/>
      <c r="M99" s="94"/>
      <c r="N99" s="94"/>
    </row>
    <row r="100" spans="8:14" ht="18">
      <c r="H100" s="94"/>
      <c r="I100" s="94"/>
      <c r="J100" s="94"/>
      <c r="K100" s="94"/>
      <c r="L100" s="94"/>
      <c r="M100" s="94"/>
      <c r="N100" s="94"/>
    </row>
    <row r="101" spans="8:14" ht="18">
      <c r="H101" s="94"/>
      <c r="I101" s="94"/>
      <c r="J101" s="94"/>
      <c r="K101" s="94"/>
      <c r="L101" s="94"/>
      <c r="M101" s="94"/>
      <c r="N101" s="94"/>
    </row>
    <row r="102" spans="8:14" ht="18">
      <c r="H102" s="94"/>
      <c r="I102" s="94"/>
      <c r="J102" s="94"/>
      <c r="K102" s="94"/>
      <c r="L102" s="94"/>
      <c r="M102" s="94"/>
      <c r="N102" s="94"/>
    </row>
    <row r="103" spans="8:14" ht="18">
      <c r="H103" s="94"/>
      <c r="I103" s="94"/>
      <c r="J103" s="94"/>
      <c r="K103" s="94"/>
      <c r="L103" s="94"/>
      <c r="M103" s="94"/>
      <c r="N103" s="94"/>
    </row>
    <row r="104" spans="8:14" ht="18">
      <c r="H104" s="94"/>
      <c r="I104" s="94"/>
      <c r="J104" s="94"/>
      <c r="K104" s="94"/>
      <c r="L104" s="94"/>
      <c r="M104" s="94"/>
      <c r="N104" s="94"/>
    </row>
    <row r="105" spans="8:14" ht="18">
      <c r="H105" s="94"/>
      <c r="I105" s="94"/>
      <c r="J105" s="94"/>
      <c r="K105" s="94"/>
      <c r="L105" s="94"/>
      <c r="M105" s="94"/>
      <c r="N105" s="94"/>
    </row>
    <row r="106" spans="8:14" ht="18">
      <c r="H106" s="94"/>
      <c r="I106" s="94"/>
      <c r="J106" s="94"/>
      <c r="K106" s="94"/>
      <c r="L106" s="94"/>
      <c r="M106" s="94"/>
      <c r="N106" s="94"/>
    </row>
    <row r="107" spans="8:14" ht="18">
      <c r="H107" s="94"/>
      <c r="I107" s="94"/>
      <c r="J107" s="94"/>
      <c r="K107" s="94"/>
      <c r="L107" s="94"/>
      <c r="M107" s="94"/>
      <c r="N107" s="94"/>
    </row>
    <row r="108" spans="8:14" ht="18">
      <c r="H108" s="94"/>
      <c r="I108" s="94"/>
      <c r="J108" s="94"/>
      <c r="K108" s="94"/>
      <c r="L108" s="94"/>
      <c r="M108" s="94"/>
      <c r="N108" s="94"/>
    </row>
    <row r="109" spans="8:14" ht="18">
      <c r="H109" s="94"/>
      <c r="I109" s="94"/>
      <c r="J109" s="94"/>
      <c r="K109" s="94"/>
      <c r="L109" s="94"/>
      <c r="M109" s="94"/>
      <c r="N109" s="94"/>
    </row>
    <row r="110" spans="8:14" ht="18">
      <c r="H110" s="94"/>
      <c r="I110" s="94"/>
      <c r="J110" s="94"/>
      <c r="K110" s="94"/>
      <c r="L110" s="94"/>
      <c r="M110" s="94"/>
      <c r="N110" s="94"/>
    </row>
    <row r="111" spans="8:14" ht="18">
      <c r="H111" s="94"/>
      <c r="I111" s="94"/>
      <c r="J111" s="94"/>
      <c r="K111" s="94"/>
      <c r="L111" s="94"/>
      <c r="M111" s="94"/>
      <c r="N111" s="94"/>
    </row>
    <row r="112" spans="8:14" ht="18">
      <c r="H112" s="94"/>
      <c r="I112" s="94"/>
      <c r="J112" s="94"/>
      <c r="K112" s="94"/>
      <c r="L112" s="94"/>
      <c r="M112" s="94"/>
      <c r="N112" s="94"/>
    </row>
    <row r="113" spans="8:14" ht="18">
      <c r="H113" s="94"/>
      <c r="I113" s="94"/>
      <c r="J113" s="94"/>
      <c r="K113" s="94"/>
      <c r="L113" s="94"/>
      <c r="M113" s="94"/>
      <c r="N113" s="94"/>
    </row>
    <row r="114" spans="8:14" ht="18">
      <c r="H114" s="94"/>
      <c r="I114" s="94"/>
      <c r="J114" s="94"/>
      <c r="K114" s="94"/>
      <c r="L114" s="94"/>
      <c r="M114" s="94"/>
      <c r="N114" s="94"/>
    </row>
    <row r="115" spans="8:14" ht="18">
      <c r="H115" s="94"/>
      <c r="I115" s="94"/>
      <c r="J115" s="94"/>
      <c r="K115" s="94"/>
      <c r="L115" s="94"/>
      <c r="M115" s="94"/>
      <c r="N115" s="94"/>
    </row>
  </sheetData>
  <sheetProtection/>
  <mergeCells count="6">
    <mergeCell ref="O19:P19"/>
    <mergeCell ref="P1:R1"/>
    <mergeCell ref="U1:V1"/>
    <mergeCell ref="C1:E1"/>
    <mergeCell ref="H1:J1"/>
    <mergeCell ref="Z1:AA1"/>
  </mergeCells>
  <printOptions/>
  <pageMargins left="0.25" right="0.25" top="0.5" bottom="0.5" header="0.25" footer="0.25"/>
  <pageSetup horizontalDpi="600" verticalDpi="600" orientation="portrait" scale="80" r:id="rId1"/>
  <headerFooter alignWithMargins="0">
    <oddHeader>&amp;L&amp;"Arial,Bold"&amp;12Rotary District 6940 Fund&amp;R&amp;"Arial,Bold"&amp;12Historical Budget vs. Actual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zoomScalePageLayoutView="0" workbookViewId="0" topLeftCell="A1">
      <selection activeCell="B50" sqref="B50"/>
    </sheetView>
  </sheetViews>
  <sheetFormatPr defaultColWidth="8.8515625" defaultRowHeight="12.75"/>
  <cols>
    <col min="1" max="1" width="17.57421875" style="0" customWidth="1"/>
    <col min="2" max="2" width="52.57421875" style="70" customWidth="1"/>
    <col min="3" max="3" width="15.140625" style="0" customWidth="1"/>
    <col min="4" max="4" width="15.28125" style="0" customWidth="1"/>
    <col min="5" max="5" width="12.421875" style="0" customWidth="1"/>
  </cols>
  <sheetData>
    <row r="1" spans="1:5" ht="15.75">
      <c r="A1" s="156" t="s">
        <v>21</v>
      </c>
      <c r="B1" s="157"/>
      <c r="C1" s="2"/>
      <c r="D1" s="2"/>
      <c r="E1" s="2"/>
    </row>
    <row r="2" spans="1:5" ht="12.75">
      <c r="A2" s="4" t="s">
        <v>26</v>
      </c>
      <c r="B2" s="64"/>
      <c r="C2" s="6" t="s">
        <v>27</v>
      </c>
      <c r="D2" s="6" t="s">
        <v>28</v>
      </c>
      <c r="E2" s="6" t="s">
        <v>29</v>
      </c>
    </row>
    <row r="3" spans="1:5" ht="12.75">
      <c r="A3" s="9"/>
      <c r="B3" s="7" t="s">
        <v>31</v>
      </c>
      <c r="C3" s="10"/>
      <c r="D3" s="10"/>
      <c r="E3" s="10"/>
    </row>
    <row r="4" spans="1:5" ht="12.75">
      <c r="A4" s="9" t="s">
        <v>32</v>
      </c>
      <c r="B4" s="7" t="s">
        <v>33</v>
      </c>
      <c r="C4" s="11">
        <v>81000</v>
      </c>
      <c r="D4" s="11">
        <v>80520</v>
      </c>
      <c r="E4" s="11">
        <f>D4-C4</f>
        <v>-480</v>
      </c>
    </row>
    <row r="5" spans="1:5" ht="12.75">
      <c r="A5" s="9" t="s">
        <v>32</v>
      </c>
      <c r="B5" s="7" t="s">
        <v>35</v>
      </c>
      <c r="C5" s="11">
        <v>5000</v>
      </c>
      <c r="D5" s="11">
        <v>891</v>
      </c>
      <c r="E5" s="11">
        <f>D5-C5</f>
        <v>-4109</v>
      </c>
    </row>
    <row r="6" spans="1:5" ht="12.75">
      <c r="A6" s="9" t="s">
        <v>36</v>
      </c>
      <c r="B6" s="65" t="s">
        <v>37</v>
      </c>
      <c r="C6" s="18"/>
      <c r="D6" s="18">
        <v>1000</v>
      </c>
      <c r="E6" s="11">
        <f>D6-C6</f>
        <v>1000</v>
      </c>
    </row>
    <row r="7" spans="1:5" ht="13.5" thickBot="1">
      <c r="A7" s="9" t="s">
        <v>38</v>
      </c>
      <c r="B7" s="7" t="s">
        <v>39</v>
      </c>
      <c r="C7" s="48">
        <v>9800</v>
      </c>
      <c r="D7" s="48">
        <v>10700</v>
      </c>
      <c r="E7" s="48">
        <f>D7-C7</f>
        <v>900</v>
      </c>
    </row>
    <row r="8" spans="1:5" ht="13.5" thickBot="1">
      <c r="A8" s="9"/>
      <c r="B8" s="66" t="s">
        <v>40</v>
      </c>
      <c r="C8" s="49">
        <f>SUM(C4:C7)</f>
        <v>95800</v>
      </c>
      <c r="D8" s="49">
        <f>SUM(D4:D7)</f>
        <v>93111</v>
      </c>
      <c r="E8" s="11">
        <f>D8-C8</f>
        <v>-2689</v>
      </c>
    </row>
    <row r="9" spans="1:5" ht="12.75">
      <c r="A9" s="9"/>
      <c r="B9" s="7"/>
      <c r="C9" s="11"/>
      <c r="D9" s="11"/>
      <c r="E9" s="11"/>
    </row>
    <row r="10" spans="1:5" ht="12.75">
      <c r="A10" s="9" t="s">
        <v>41</v>
      </c>
      <c r="B10" s="7" t="s">
        <v>42</v>
      </c>
      <c r="C10" s="11"/>
      <c r="D10" s="11"/>
      <c r="E10" s="11">
        <f>D10-C10</f>
        <v>0</v>
      </c>
    </row>
    <row r="11" spans="1:5" ht="12.75">
      <c r="A11" s="9" t="s">
        <v>41</v>
      </c>
      <c r="B11" s="65" t="s">
        <v>44</v>
      </c>
      <c r="C11" s="18"/>
      <c r="D11" s="18">
        <v>21250</v>
      </c>
      <c r="E11" s="11">
        <f>D11-C11</f>
        <v>21250</v>
      </c>
    </row>
    <row r="12" spans="1:5" ht="13.5" thickBot="1">
      <c r="A12" s="9" t="s">
        <v>41</v>
      </c>
      <c r="B12" s="67" t="s">
        <v>87</v>
      </c>
      <c r="C12" s="52"/>
      <c r="D12" s="52">
        <v>1624</v>
      </c>
      <c r="E12" s="48"/>
    </row>
    <row r="13" spans="1:5" ht="13.5" thickBot="1">
      <c r="A13" s="9"/>
      <c r="B13" s="66" t="s">
        <v>46</v>
      </c>
      <c r="C13" s="49">
        <f>SUM(C10:C12)</f>
        <v>0</v>
      </c>
      <c r="D13" s="49">
        <f>SUM(D10:D12)</f>
        <v>22874</v>
      </c>
      <c r="E13" s="21">
        <f>SUM(E10:E12)</f>
        <v>21250</v>
      </c>
    </row>
    <row r="14" spans="1:5" ht="12.75">
      <c r="A14" s="9"/>
      <c r="B14" s="65"/>
      <c r="C14" s="18"/>
      <c r="D14" s="18"/>
      <c r="E14" s="18"/>
    </row>
    <row r="15" spans="1:5" ht="12.75">
      <c r="A15" s="9"/>
      <c r="B15" s="68" t="s">
        <v>47</v>
      </c>
      <c r="C15" s="27">
        <f>C8+C13</f>
        <v>95800</v>
      </c>
      <c r="D15" s="27">
        <f>D8+D13</f>
        <v>115985</v>
      </c>
      <c r="E15" s="11">
        <f>D15-C15</f>
        <v>20185</v>
      </c>
    </row>
    <row r="16" spans="1:5" ht="13.5" thickBot="1">
      <c r="A16" s="29"/>
      <c r="B16" s="69"/>
      <c r="C16" s="30"/>
      <c r="D16" s="30"/>
      <c r="E16" s="30"/>
    </row>
    <row r="17" spans="1:5" ht="12.75">
      <c r="A17" s="31" t="s">
        <v>48</v>
      </c>
      <c r="B17" s="71"/>
      <c r="C17" s="33"/>
      <c r="D17" s="33"/>
      <c r="E17" s="33"/>
    </row>
    <row r="18" spans="1:5" ht="12.75">
      <c r="A18" s="34" t="s">
        <v>49</v>
      </c>
      <c r="B18" s="34" t="s">
        <v>50</v>
      </c>
      <c r="C18" s="35"/>
      <c r="D18" s="35"/>
      <c r="E18" s="35"/>
    </row>
    <row r="19" spans="1:5" ht="12.75">
      <c r="A19" s="36">
        <v>1</v>
      </c>
      <c r="B19" s="7" t="s">
        <v>51</v>
      </c>
      <c r="C19" s="11"/>
      <c r="D19" s="11">
        <v>18109</v>
      </c>
      <c r="E19" s="11">
        <f>C19-D19</f>
        <v>-18109</v>
      </c>
    </row>
    <row r="20" spans="1:5" ht="12.75">
      <c r="A20" s="36" t="s">
        <v>52</v>
      </c>
      <c r="B20" s="7" t="s">
        <v>53</v>
      </c>
      <c r="C20" s="11">
        <v>4640</v>
      </c>
      <c r="D20" s="11"/>
      <c r="E20" s="11">
        <f>C20-D20</f>
        <v>4640</v>
      </c>
    </row>
    <row r="21" spans="1:5" ht="12.75">
      <c r="A21" s="36" t="s">
        <v>54</v>
      </c>
      <c r="B21" s="7" t="s">
        <v>55</v>
      </c>
      <c r="C21" s="11">
        <v>1000</v>
      </c>
      <c r="D21" s="11"/>
      <c r="E21" s="11">
        <f aca="true" t="shared" si="0" ref="E21:E59">C21-D21</f>
        <v>1000</v>
      </c>
    </row>
    <row r="22" spans="1:5" ht="12.75">
      <c r="A22" s="36" t="s">
        <v>56</v>
      </c>
      <c r="B22" s="7" t="s">
        <v>57</v>
      </c>
      <c r="C22" s="11">
        <v>0</v>
      </c>
      <c r="D22" s="11"/>
      <c r="E22" s="11">
        <f t="shared" si="0"/>
        <v>0</v>
      </c>
    </row>
    <row r="23" spans="1:5" ht="12.75">
      <c r="A23" s="36" t="s">
        <v>58</v>
      </c>
      <c r="B23" s="7" t="s">
        <v>59</v>
      </c>
      <c r="C23" s="11">
        <v>4200</v>
      </c>
      <c r="D23" s="11"/>
      <c r="E23" s="11">
        <f t="shared" si="0"/>
        <v>4200</v>
      </c>
    </row>
    <row r="24" spans="1:5" ht="12.75">
      <c r="A24" s="36" t="s">
        <v>60</v>
      </c>
      <c r="B24" s="7" t="s">
        <v>61</v>
      </c>
      <c r="C24" s="11">
        <v>1260</v>
      </c>
      <c r="D24" s="11"/>
      <c r="E24" s="11">
        <f t="shared" si="0"/>
        <v>1260</v>
      </c>
    </row>
    <row r="25" spans="1:5" ht="12.75">
      <c r="A25" s="36" t="s">
        <v>62</v>
      </c>
      <c r="B25" s="7" t="s">
        <v>63</v>
      </c>
      <c r="C25" s="11">
        <v>1300</v>
      </c>
      <c r="D25" s="11"/>
      <c r="E25" s="11">
        <f t="shared" si="0"/>
        <v>1300</v>
      </c>
    </row>
    <row r="26" spans="1:5" ht="12.75">
      <c r="A26" s="36" t="s">
        <v>64</v>
      </c>
      <c r="B26" s="7" t="s">
        <v>65</v>
      </c>
      <c r="C26" s="11">
        <v>1300</v>
      </c>
      <c r="D26" s="11"/>
      <c r="E26" s="11">
        <f t="shared" si="0"/>
        <v>1300</v>
      </c>
    </row>
    <row r="27" spans="1:5" ht="12.75">
      <c r="A27" s="36" t="s">
        <v>66</v>
      </c>
      <c r="B27" s="7" t="s">
        <v>67</v>
      </c>
      <c r="C27" s="11">
        <v>1300</v>
      </c>
      <c r="D27" s="11"/>
      <c r="E27" s="11">
        <f t="shared" si="0"/>
        <v>1300</v>
      </c>
    </row>
    <row r="28" spans="1:5" ht="12.75">
      <c r="A28" s="36">
        <v>2</v>
      </c>
      <c r="B28" s="7" t="s">
        <v>68</v>
      </c>
      <c r="C28" s="11">
        <v>18150</v>
      </c>
      <c r="D28" s="11">
        <v>18150</v>
      </c>
      <c r="E28" s="11">
        <f t="shared" si="0"/>
        <v>0</v>
      </c>
    </row>
    <row r="29" spans="1:5" ht="12.75">
      <c r="A29" s="36">
        <v>3</v>
      </c>
      <c r="B29" s="7" t="s">
        <v>69</v>
      </c>
      <c r="C29" s="11">
        <v>250</v>
      </c>
      <c r="D29" s="11">
        <v>0</v>
      </c>
      <c r="E29" s="11">
        <f t="shared" si="0"/>
        <v>250</v>
      </c>
    </row>
    <row r="30" spans="1:5" ht="12.75">
      <c r="A30" s="36">
        <v>4</v>
      </c>
      <c r="B30" s="7" t="s">
        <v>70</v>
      </c>
      <c r="C30" s="11">
        <v>300</v>
      </c>
      <c r="D30" s="11">
        <v>316</v>
      </c>
      <c r="E30" s="11">
        <f t="shared" si="0"/>
        <v>-16</v>
      </c>
    </row>
    <row r="31" spans="1:5" ht="12.75">
      <c r="A31" s="36">
        <v>5</v>
      </c>
      <c r="B31" s="7" t="s">
        <v>71</v>
      </c>
      <c r="C31" s="11">
        <v>7300</v>
      </c>
      <c r="D31" s="11">
        <v>5750</v>
      </c>
      <c r="E31" s="11">
        <f t="shared" si="0"/>
        <v>1550</v>
      </c>
    </row>
    <row r="32" spans="1:5" ht="12.75">
      <c r="A32" s="36">
        <v>6</v>
      </c>
      <c r="B32" s="7" t="s">
        <v>72</v>
      </c>
      <c r="C32" s="11">
        <v>13000</v>
      </c>
      <c r="D32" s="11">
        <v>6292</v>
      </c>
      <c r="E32" s="11">
        <f t="shared" si="0"/>
        <v>6708</v>
      </c>
    </row>
    <row r="33" spans="1:5" ht="12.75">
      <c r="A33" s="36">
        <v>7</v>
      </c>
      <c r="B33" s="7" t="s">
        <v>73</v>
      </c>
      <c r="C33" s="11">
        <v>400</v>
      </c>
      <c r="D33" s="11">
        <v>0</v>
      </c>
      <c r="E33" s="11">
        <f t="shared" si="0"/>
        <v>400</v>
      </c>
    </row>
    <row r="34" spans="1:5" ht="12.75">
      <c r="A34" s="36">
        <v>8</v>
      </c>
      <c r="B34" s="7" t="s">
        <v>74</v>
      </c>
      <c r="C34" s="11">
        <v>400</v>
      </c>
      <c r="D34" s="11">
        <v>1850</v>
      </c>
      <c r="E34" s="11">
        <f t="shared" si="0"/>
        <v>-1450</v>
      </c>
    </row>
    <row r="35" spans="1:5" ht="12.75">
      <c r="A35" s="36">
        <v>9</v>
      </c>
      <c r="B35" s="7" t="s">
        <v>75</v>
      </c>
      <c r="C35" s="11">
        <v>200</v>
      </c>
      <c r="D35" s="11">
        <v>0</v>
      </c>
      <c r="E35" s="11">
        <f t="shared" si="0"/>
        <v>200</v>
      </c>
    </row>
    <row r="36" spans="1:5" ht="12.75">
      <c r="A36" s="36">
        <v>10</v>
      </c>
      <c r="B36" s="7" t="s">
        <v>76</v>
      </c>
      <c r="C36" s="11">
        <v>300</v>
      </c>
      <c r="D36" s="11">
        <v>182</v>
      </c>
      <c r="E36" s="11">
        <f t="shared" si="0"/>
        <v>118</v>
      </c>
    </row>
    <row r="37" spans="1:5" ht="12.75">
      <c r="A37" s="36">
        <v>11</v>
      </c>
      <c r="B37" s="7" t="s">
        <v>77</v>
      </c>
      <c r="C37" s="11">
        <v>500</v>
      </c>
      <c r="D37" s="11">
        <v>15226</v>
      </c>
      <c r="E37" s="11">
        <f t="shared" si="0"/>
        <v>-14726</v>
      </c>
    </row>
    <row r="38" spans="1:5" ht="12.75">
      <c r="A38" s="36">
        <v>12</v>
      </c>
      <c r="B38" s="7" t="s">
        <v>78</v>
      </c>
      <c r="C38" s="11">
        <v>1450</v>
      </c>
      <c r="D38" s="11">
        <v>106</v>
      </c>
      <c r="E38" s="11">
        <f t="shared" si="0"/>
        <v>1344</v>
      </c>
    </row>
    <row r="39" spans="1:5" ht="12.75">
      <c r="A39" s="36">
        <v>13</v>
      </c>
      <c r="B39" s="7" t="s">
        <v>79</v>
      </c>
      <c r="C39" s="11">
        <v>300</v>
      </c>
      <c r="D39" s="11">
        <v>0</v>
      </c>
      <c r="E39" s="11">
        <f t="shared" si="0"/>
        <v>300</v>
      </c>
    </row>
    <row r="40" spans="1:5" ht="12.75">
      <c r="A40" s="36">
        <v>14</v>
      </c>
      <c r="B40" s="7" t="s">
        <v>80</v>
      </c>
      <c r="C40" s="11">
        <v>2200</v>
      </c>
      <c r="D40" s="11">
        <v>1936</v>
      </c>
      <c r="E40" s="11">
        <f t="shared" si="0"/>
        <v>264</v>
      </c>
    </row>
    <row r="41" spans="1:5" ht="12.75">
      <c r="A41" s="36">
        <v>15</v>
      </c>
      <c r="B41" s="7" t="s">
        <v>81</v>
      </c>
      <c r="C41" s="11">
        <v>4000</v>
      </c>
      <c r="D41" s="11">
        <v>4000</v>
      </c>
      <c r="E41" s="11">
        <f t="shared" si="0"/>
        <v>0</v>
      </c>
    </row>
    <row r="42" spans="1:5" ht="12.75">
      <c r="A42" s="36">
        <v>16</v>
      </c>
      <c r="B42" s="7" t="s">
        <v>82</v>
      </c>
      <c r="C42" s="11">
        <v>2000</v>
      </c>
      <c r="D42" s="11">
        <v>952</v>
      </c>
      <c r="E42" s="11">
        <f t="shared" si="0"/>
        <v>1048</v>
      </c>
    </row>
    <row r="43" spans="1:5" ht="12.75">
      <c r="A43" s="36">
        <v>17</v>
      </c>
      <c r="B43" s="7" t="s">
        <v>83</v>
      </c>
      <c r="C43" s="11">
        <v>600</v>
      </c>
      <c r="D43" s="11">
        <v>550</v>
      </c>
      <c r="E43" s="11">
        <f t="shared" si="0"/>
        <v>50</v>
      </c>
    </row>
    <row r="44" spans="1:5" ht="12.75">
      <c r="A44" s="36">
        <v>18</v>
      </c>
      <c r="B44" s="7" t="s">
        <v>84</v>
      </c>
      <c r="C44" s="11">
        <v>0</v>
      </c>
      <c r="D44" s="11">
        <v>0</v>
      </c>
      <c r="E44" s="11">
        <f t="shared" si="0"/>
        <v>0</v>
      </c>
    </row>
    <row r="45" spans="1:5" ht="12.75">
      <c r="A45" s="36">
        <v>19</v>
      </c>
      <c r="B45" s="7" t="s">
        <v>85</v>
      </c>
      <c r="C45" s="11">
        <v>8100</v>
      </c>
      <c r="D45" s="11">
        <v>7985</v>
      </c>
      <c r="E45" s="11">
        <f t="shared" si="0"/>
        <v>115</v>
      </c>
    </row>
    <row r="46" spans="1:5" ht="12.75">
      <c r="A46" s="36">
        <v>20</v>
      </c>
      <c r="B46" s="7" t="s">
        <v>86</v>
      </c>
      <c r="C46" s="11">
        <v>3500</v>
      </c>
      <c r="D46" s="11">
        <v>4400</v>
      </c>
      <c r="E46" s="11">
        <f t="shared" si="0"/>
        <v>-900</v>
      </c>
    </row>
    <row r="47" spans="1:5" ht="12.75">
      <c r="A47" s="36">
        <v>21</v>
      </c>
      <c r="B47" s="7" t="s">
        <v>1</v>
      </c>
      <c r="C47" s="11">
        <v>100</v>
      </c>
      <c r="D47" s="18">
        <v>0</v>
      </c>
      <c r="E47" s="11">
        <f aca="true" t="shared" si="1" ref="E47:E52">C48-D47</f>
        <v>2000</v>
      </c>
    </row>
    <row r="48" spans="1:5" ht="12.75">
      <c r="A48" s="36">
        <v>22</v>
      </c>
      <c r="B48" s="7" t="s">
        <v>2</v>
      </c>
      <c r="C48" s="11">
        <v>2000</v>
      </c>
      <c r="D48" s="11">
        <v>2000</v>
      </c>
      <c r="E48" s="11">
        <f t="shared" si="1"/>
        <v>450</v>
      </c>
    </row>
    <row r="49" spans="1:5" ht="12.75">
      <c r="A49" s="36">
        <v>23</v>
      </c>
      <c r="B49" s="7" t="s">
        <v>3</v>
      </c>
      <c r="C49" s="11">
        <v>2450</v>
      </c>
      <c r="D49" s="11">
        <v>674</v>
      </c>
      <c r="E49" s="11">
        <f t="shared" si="1"/>
        <v>1426</v>
      </c>
    </row>
    <row r="50" spans="1:5" ht="12.75">
      <c r="A50" s="36">
        <v>24</v>
      </c>
      <c r="B50" s="7" t="s">
        <v>4</v>
      </c>
      <c r="C50" s="11">
        <v>2100</v>
      </c>
      <c r="D50" s="11">
        <v>3455</v>
      </c>
      <c r="E50" s="11">
        <f t="shared" si="1"/>
        <v>-2955</v>
      </c>
    </row>
    <row r="51" spans="1:5" ht="12.75">
      <c r="A51" s="36">
        <v>25</v>
      </c>
      <c r="B51" s="7" t="s">
        <v>5</v>
      </c>
      <c r="C51" s="11">
        <v>500</v>
      </c>
      <c r="D51" s="11">
        <v>500</v>
      </c>
      <c r="E51" s="11">
        <f t="shared" si="1"/>
        <v>400</v>
      </c>
    </row>
    <row r="52" spans="1:5" ht="12.75">
      <c r="A52" s="36">
        <v>26</v>
      </c>
      <c r="B52" s="7" t="s">
        <v>6</v>
      </c>
      <c r="C52" s="11">
        <v>900</v>
      </c>
      <c r="D52" s="11">
        <v>0</v>
      </c>
      <c r="E52" s="11">
        <f t="shared" si="1"/>
        <v>0</v>
      </c>
    </row>
    <row r="53" spans="1:5" ht="12.75">
      <c r="A53" s="36">
        <v>27</v>
      </c>
      <c r="B53" s="7" t="s">
        <v>7</v>
      </c>
      <c r="C53" s="11"/>
      <c r="D53" s="11">
        <v>50</v>
      </c>
      <c r="E53" s="11">
        <f t="shared" si="0"/>
        <v>-50</v>
      </c>
    </row>
    <row r="54" spans="1:5" ht="12.75">
      <c r="A54" s="36">
        <v>28</v>
      </c>
      <c r="B54" s="7" t="s">
        <v>8</v>
      </c>
      <c r="C54" s="11"/>
      <c r="D54" s="11"/>
      <c r="E54" s="11">
        <f t="shared" si="0"/>
        <v>0</v>
      </c>
    </row>
    <row r="55" spans="1:5" ht="12.75">
      <c r="A55" s="36">
        <v>29</v>
      </c>
      <c r="B55" s="65" t="s">
        <v>9</v>
      </c>
      <c r="C55" s="18"/>
      <c r="D55" s="18">
        <v>9654</v>
      </c>
      <c r="E55" s="11">
        <f t="shared" si="0"/>
        <v>-9654</v>
      </c>
    </row>
    <row r="56" spans="1:5" ht="12.75">
      <c r="A56" s="36">
        <v>30</v>
      </c>
      <c r="B56" s="65" t="s">
        <v>10</v>
      </c>
      <c r="C56" s="18"/>
      <c r="D56" s="18">
        <v>583</v>
      </c>
      <c r="E56" s="11">
        <f t="shared" si="0"/>
        <v>-583</v>
      </c>
    </row>
    <row r="57" spans="1:5" ht="12.75">
      <c r="A57" s="36">
        <v>31</v>
      </c>
      <c r="B57" s="65" t="s">
        <v>11</v>
      </c>
      <c r="C57" s="18"/>
      <c r="D57" s="18">
        <v>1624</v>
      </c>
      <c r="E57" s="11">
        <f t="shared" si="0"/>
        <v>-1624</v>
      </c>
    </row>
    <row r="58" spans="1:5" ht="12.75">
      <c r="A58" s="36">
        <v>32</v>
      </c>
      <c r="B58" s="65" t="s">
        <v>12</v>
      </c>
      <c r="C58" s="18"/>
      <c r="D58" s="18"/>
      <c r="E58" s="11"/>
    </row>
    <row r="59" spans="1:5" ht="12.75">
      <c r="A59" s="36">
        <v>33</v>
      </c>
      <c r="B59" s="65" t="s">
        <v>13</v>
      </c>
      <c r="C59" s="18"/>
      <c r="D59" s="18"/>
      <c r="E59" s="11">
        <f t="shared" si="0"/>
        <v>0</v>
      </c>
    </row>
    <row r="60" spans="1:5" ht="13.5" thickBot="1">
      <c r="A60" s="36">
        <v>34</v>
      </c>
      <c r="B60" s="65" t="s">
        <v>14</v>
      </c>
      <c r="C60" s="52"/>
      <c r="D60" s="52"/>
      <c r="E60" s="48"/>
    </row>
    <row r="61" spans="1:5" ht="12.75">
      <c r="A61" s="36">
        <v>35</v>
      </c>
      <c r="B61" s="72" t="s">
        <v>88</v>
      </c>
      <c r="C61" s="18"/>
      <c r="D61" s="18"/>
      <c r="E61" s="11"/>
    </row>
    <row r="62" spans="1:5" ht="12.75">
      <c r="A62" s="36">
        <v>36</v>
      </c>
      <c r="B62" s="72" t="s">
        <v>89</v>
      </c>
      <c r="C62" s="18"/>
      <c r="D62" s="18"/>
      <c r="E62" s="11"/>
    </row>
    <row r="63" spans="1:5" ht="12.75">
      <c r="A63" s="36">
        <v>37</v>
      </c>
      <c r="B63" s="72" t="s">
        <v>90</v>
      </c>
      <c r="C63" s="18"/>
      <c r="D63" s="18"/>
      <c r="E63" s="11"/>
    </row>
    <row r="64" spans="1:5" ht="12.75">
      <c r="A64" s="36">
        <v>38</v>
      </c>
      <c r="B64" s="72" t="s">
        <v>91</v>
      </c>
      <c r="C64" s="18"/>
      <c r="D64" s="18"/>
      <c r="E64" s="11"/>
    </row>
    <row r="65" spans="1:5" ht="12.75">
      <c r="A65" s="9"/>
      <c r="C65" s="15"/>
      <c r="D65" s="15"/>
      <c r="E65" s="15"/>
    </row>
    <row r="66" spans="1:5" ht="13.5" thickBot="1">
      <c r="A66" s="9"/>
      <c r="B66" s="66" t="s">
        <v>15</v>
      </c>
      <c r="C66" s="51">
        <f>SUM(C19:C65)</f>
        <v>86000</v>
      </c>
      <c r="D66" s="51">
        <f>SUM(D19:D65)</f>
        <v>104344</v>
      </c>
      <c r="E66" s="51">
        <f>SUM(E19:E65)</f>
        <v>-18444</v>
      </c>
    </row>
    <row r="67" spans="1:5" ht="12.75">
      <c r="A67" s="9"/>
      <c r="B67" s="66"/>
      <c r="C67" s="21"/>
      <c r="D67" s="21"/>
      <c r="E67" s="21"/>
    </row>
    <row r="68" spans="1:5" ht="13.5" thickBot="1">
      <c r="A68" s="9"/>
      <c r="B68" s="66" t="s">
        <v>16</v>
      </c>
      <c r="C68" s="43">
        <f>C15-C66</f>
        <v>9800</v>
      </c>
      <c r="D68" s="43">
        <f>D15-D66</f>
        <v>11641</v>
      </c>
      <c r="E68" s="21">
        <f>D68-C68</f>
        <v>1841</v>
      </c>
    </row>
    <row r="69" spans="1:5" ht="13.5" thickTop="1">
      <c r="A69" s="9"/>
      <c r="B69" s="66"/>
      <c r="C69" s="20"/>
      <c r="D69" s="20"/>
      <c r="E69" s="20"/>
    </row>
  </sheetData>
  <sheetProtection/>
  <mergeCells count="1">
    <mergeCell ref="A1:B1"/>
  </mergeCells>
  <printOptions/>
  <pageMargins left="0.25" right="0.25" top="0.25" bottom="0.25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zoomScalePageLayoutView="0" workbookViewId="0" topLeftCell="A1">
      <selection activeCell="J41" sqref="J41"/>
    </sheetView>
  </sheetViews>
  <sheetFormatPr defaultColWidth="8.8515625" defaultRowHeight="12.75"/>
  <cols>
    <col min="1" max="1" width="18.57421875" style="0" customWidth="1"/>
    <col min="2" max="2" width="50.140625" style="0" customWidth="1"/>
    <col min="3" max="3" width="17.00390625" style="0" customWidth="1"/>
    <col min="4" max="4" width="17.421875" style="0" customWidth="1"/>
    <col min="5" max="5" width="16.28125" style="0" customWidth="1"/>
  </cols>
  <sheetData>
    <row r="1" spans="1:5" ht="15.75">
      <c r="A1" s="156" t="s">
        <v>22</v>
      </c>
      <c r="B1" s="157"/>
      <c r="C1" s="2"/>
      <c r="D1" s="2"/>
      <c r="E1" s="2"/>
    </row>
    <row r="2" spans="1:5" ht="12.75">
      <c r="A2" s="4" t="s">
        <v>26</v>
      </c>
      <c r="B2" s="5"/>
      <c r="C2" s="6" t="s">
        <v>27</v>
      </c>
      <c r="D2" s="6" t="s">
        <v>28</v>
      </c>
      <c r="E2" s="6" t="s">
        <v>29</v>
      </c>
    </row>
    <row r="3" spans="1:5" ht="12.75">
      <c r="A3" s="9"/>
      <c r="B3" s="10" t="s">
        <v>31</v>
      </c>
      <c r="C3" s="11"/>
      <c r="D3" s="11"/>
      <c r="E3" s="11"/>
    </row>
    <row r="4" spans="1:5" ht="12.75">
      <c r="A4" s="9" t="s">
        <v>32</v>
      </c>
      <c r="B4" s="10" t="s">
        <v>33</v>
      </c>
      <c r="C4" s="11">
        <v>92015</v>
      </c>
      <c r="D4" s="11">
        <v>89915</v>
      </c>
      <c r="E4" s="11">
        <f>D4-C4</f>
        <v>-2100</v>
      </c>
    </row>
    <row r="5" spans="1:5" ht="12.75">
      <c r="A5" s="9" t="s">
        <v>32</v>
      </c>
      <c r="B5" s="10" t="s">
        <v>35</v>
      </c>
      <c r="C5" s="11">
        <v>1000</v>
      </c>
      <c r="D5" s="11">
        <v>899</v>
      </c>
      <c r="E5" s="11">
        <f>D5-C5</f>
        <v>-101</v>
      </c>
    </row>
    <row r="6" spans="1:5" ht="12.75">
      <c r="A6" s="9" t="s">
        <v>36</v>
      </c>
      <c r="B6" s="17" t="s">
        <v>37</v>
      </c>
      <c r="C6" s="18">
        <v>0</v>
      </c>
      <c r="D6" s="18">
        <v>7280</v>
      </c>
      <c r="E6" s="11">
        <f>D6-C6</f>
        <v>7280</v>
      </c>
    </row>
    <row r="7" spans="1:5" ht="13.5" thickBot="1">
      <c r="A7" s="9" t="s">
        <v>38</v>
      </c>
      <c r="B7" s="10" t="s">
        <v>39</v>
      </c>
      <c r="C7" s="48">
        <v>10500</v>
      </c>
      <c r="D7" s="48">
        <v>10000</v>
      </c>
      <c r="E7" s="48">
        <f>D7-C7</f>
        <v>-500</v>
      </c>
    </row>
    <row r="8" spans="1:5" ht="13.5" thickBot="1">
      <c r="A8" s="9"/>
      <c r="B8" s="20" t="s">
        <v>40</v>
      </c>
      <c r="C8" s="49">
        <f>SUM(C4:C7)</f>
        <v>103515</v>
      </c>
      <c r="D8" s="49">
        <f>SUM(D4:D7)</f>
        <v>108094</v>
      </c>
      <c r="E8" s="11">
        <f>D8-C8</f>
        <v>4579</v>
      </c>
    </row>
    <row r="9" spans="1:5" ht="12.75">
      <c r="A9" s="9"/>
      <c r="B9" s="10"/>
      <c r="C9" s="11"/>
      <c r="D9" s="11"/>
      <c r="E9" s="11"/>
    </row>
    <row r="10" spans="1:5" ht="12.75">
      <c r="A10" s="9" t="s">
        <v>41</v>
      </c>
      <c r="B10" s="10" t="s">
        <v>42</v>
      </c>
      <c r="C10" s="11">
        <v>2400</v>
      </c>
      <c r="D10" s="11">
        <v>3600</v>
      </c>
      <c r="E10" s="11">
        <f aca="true" t="shared" si="0" ref="E10:E15">D10-C10</f>
        <v>1200</v>
      </c>
    </row>
    <row r="11" spans="1:5" ht="12.75">
      <c r="A11" s="9" t="s">
        <v>41</v>
      </c>
      <c r="B11" s="17" t="s">
        <v>44</v>
      </c>
      <c r="C11" s="18">
        <v>22000</v>
      </c>
      <c r="D11" s="18">
        <v>18075</v>
      </c>
      <c r="E11" s="11">
        <f t="shared" si="0"/>
        <v>-3925</v>
      </c>
    </row>
    <row r="12" spans="1:5" ht="13.5" thickBot="1">
      <c r="A12" s="9" t="s">
        <v>41</v>
      </c>
      <c r="B12" s="60" t="s">
        <v>87</v>
      </c>
      <c r="C12" s="52"/>
      <c r="D12" s="52"/>
      <c r="E12" s="48"/>
    </row>
    <row r="13" spans="1:5" ht="13.5" thickBot="1">
      <c r="A13" s="9"/>
      <c r="B13" s="20" t="s">
        <v>46</v>
      </c>
      <c r="C13" s="51">
        <f>SUM(C10:C12)</f>
        <v>24400</v>
      </c>
      <c r="D13" s="51">
        <f>SUM(D10:D12)</f>
        <v>21675</v>
      </c>
      <c r="E13" s="21">
        <f>SUM(E10:E12)</f>
        <v>-2725</v>
      </c>
    </row>
    <row r="14" spans="1:5" ht="12.75">
      <c r="A14" s="9"/>
      <c r="B14" s="17"/>
      <c r="C14" s="18"/>
      <c r="D14" s="18"/>
      <c r="E14" s="18"/>
    </row>
    <row r="15" spans="1:5" ht="12.75">
      <c r="A15" s="9"/>
      <c r="B15" s="26" t="s">
        <v>47</v>
      </c>
      <c r="C15" s="27">
        <f>C8+C13</f>
        <v>127915</v>
      </c>
      <c r="D15" s="27">
        <f>D8+D13</f>
        <v>129769</v>
      </c>
      <c r="E15" s="11">
        <f t="shared" si="0"/>
        <v>1854</v>
      </c>
    </row>
    <row r="16" spans="1:5" ht="13.5" thickBot="1">
      <c r="A16" s="29"/>
      <c r="B16" s="3"/>
      <c r="C16" s="30"/>
      <c r="D16" s="30"/>
      <c r="E16" s="30"/>
    </row>
    <row r="17" spans="1:5" ht="12.75">
      <c r="A17" s="31" t="s">
        <v>48</v>
      </c>
      <c r="B17" s="32"/>
      <c r="C17" s="33"/>
      <c r="D17" s="33"/>
      <c r="E17" s="33"/>
    </row>
    <row r="18" spans="1:5" ht="12.75">
      <c r="A18" s="34" t="s">
        <v>49</v>
      </c>
      <c r="B18" s="34" t="s">
        <v>50</v>
      </c>
      <c r="C18" s="35"/>
      <c r="D18" s="35"/>
      <c r="E18" s="35"/>
    </row>
    <row r="19" spans="1:5" ht="12.75">
      <c r="A19" s="36">
        <v>1</v>
      </c>
      <c r="B19" s="10" t="s">
        <v>51</v>
      </c>
      <c r="C19" s="11"/>
      <c r="D19" s="11"/>
      <c r="E19" s="11"/>
    </row>
    <row r="20" spans="1:5" ht="12.75">
      <c r="A20" s="36" t="s">
        <v>52</v>
      </c>
      <c r="B20" s="10" t="s">
        <v>53</v>
      </c>
      <c r="C20" s="11">
        <v>4640</v>
      </c>
      <c r="D20" s="11">
        <v>169.07</v>
      </c>
      <c r="E20" s="11">
        <f>C20-D20</f>
        <v>4470.93</v>
      </c>
    </row>
    <row r="21" spans="1:5" ht="12.75">
      <c r="A21" s="36" t="s">
        <v>54</v>
      </c>
      <c r="B21" s="10" t="s">
        <v>55</v>
      </c>
      <c r="C21" s="11">
        <v>1500</v>
      </c>
      <c r="D21" s="11">
        <v>1500</v>
      </c>
      <c r="E21" s="11">
        <f aca="true" t="shared" si="1" ref="E21:E55">C21-D21</f>
        <v>0</v>
      </c>
    </row>
    <row r="22" spans="1:5" ht="12.75">
      <c r="A22" s="36" t="s">
        <v>56</v>
      </c>
      <c r="B22" s="10" t="s">
        <v>57</v>
      </c>
      <c r="C22" s="11">
        <v>10500</v>
      </c>
      <c r="D22" s="11">
        <v>10500</v>
      </c>
      <c r="E22" s="11">
        <f t="shared" si="1"/>
        <v>0</v>
      </c>
    </row>
    <row r="23" spans="1:5" ht="12.75">
      <c r="A23" s="36" t="s">
        <v>58</v>
      </c>
      <c r="B23" s="10" t="s">
        <v>59</v>
      </c>
      <c r="C23" s="11">
        <v>4200</v>
      </c>
      <c r="D23" s="11">
        <v>3363</v>
      </c>
      <c r="E23" s="11">
        <f t="shared" si="1"/>
        <v>837</v>
      </c>
    </row>
    <row r="24" spans="1:5" ht="12.75">
      <c r="A24" s="36" t="s">
        <v>60</v>
      </c>
      <c r="B24" s="10" t="s">
        <v>61</v>
      </c>
      <c r="C24" s="11">
        <v>1260</v>
      </c>
      <c r="D24" s="11">
        <v>0</v>
      </c>
      <c r="E24" s="11">
        <f t="shared" si="1"/>
        <v>1260</v>
      </c>
    </row>
    <row r="25" spans="1:5" ht="12.75">
      <c r="A25" s="36" t="s">
        <v>62</v>
      </c>
      <c r="B25" s="10" t="s">
        <v>63</v>
      </c>
      <c r="C25" s="11">
        <v>1300</v>
      </c>
      <c r="D25" s="11">
        <v>1307.65</v>
      </c>
      <c r="E25" s="11">
        <f t="shared" si="1"/>
        <v>-7.650000000000091</v>
      </c>
    </row>
    <row r="26" spans="1:5" ht="12.75">
      <c r="A26" s="36" t="s">
        <v>64</v>
      </c>
      <c r="B26" s="10" t="s">
        <v>65</v>
      </c>
      <c r="C26" s="11">
        <v>1300</v>
      </c>
      <c r="D26" s="11">
        <v>760.57</v>
      </c>
      <c r="E26" s="11">
        <f t="shared" si="1"/>
        <v>539.43</v>
      </c>
    </row>
    <row r="27" spans="1:5" ht="12.75">
      <c r="A27" s="36" t="s">
        <v>66</v>
      </c>
      <c r="B27" s="10" t="s">
        <v>67</v>
      </c>
      <c r="C27" s="11">
        <v>1300</v>
      </c>
      <c r="D27" s="11">
        <v>799.78</v>
      </c>
      <c r="E27" s="11">
        <f t="shared" si="1"/>
        <v>500.22</v>
      </c>
    </row>
    <row r="28" spans="1:5" ht="12.75">
      <c r="A28" s="36">
        <v>2</v>
      </c>
      <c r="B28" s="10" t="s">
        <v>68</v>
      </c>
      <c r="C28" s="11">
        <v>18150</v>
      </c>
      <c r="D28" s="11">
        <v>18263</v>
      </c>
      <c r="E28" s="11">
        <f t="shared" si="1"/>
        <v>-113</v>
      </c>
    </row>
    <row r="29" spans="1:5" ht="12.75">
      <c r="A29" s="36">
        <v>3</v>
      </c>
      <c r="B29" s="10" t="s">
        <v>69</v>
      </c>
      <c r="C29" s="11">
        <v>250</v>
      </c>
      <c r="D29" s="11">
        <v>105</v>
      </c>
      <c r="E29" s="11">
        <f t="shared" si="1"/>
        <v>145</v>
      </c>
    </row>
    <row r="30" spans="1:5" ht="12.75">
      <c r="A30" s="36">
        <v>4</v>
      </c>
      <c r="B30" s="10" t="s">
        <v>70</v>
      </c>
      <c r="C30" s="11">
        <v>300</v>
      </c>
      <c r="D30" s="11">
        <v>0</v>
      </c>
      <c r="E30" s="11">
        <f t="shared" si="1"/>
        <v>300</v>
      </c>
    </row>
    <row r="31" spans="1:5" ht="12.75">
      <c r="A31" s="36">
        <v>5</v>
      </c>
      <c r="B31" s="10" t="s">
        <v>71</v>
      </c>
      <c r="C31" s="11">
        <v>7500</v>
      </c>
      <c r="D31" s="11">
        <v>5304</v>
      </c>
      <c r="E31" s="11">
        <f t="shared" si="1"/>
        <v>2196</v>
      </c>
    </row>
    <row r="32" spans="1:5" ht="12.75">
      <c r="A32" s="36">
        <v>6</v>
      </c>
      <c r="B32" s="10" t="s">
        <v>72</v>
      </c>
      <c r="C32" s="11">
        <v>13000</v>
      </c>
      <c r="D32" s="11">
        <v>4117</v>
      </c>
      <c r="E32" s="11">
        <f t="shared" si="1"/>
        <v>8883</v>
      </c>
    </row>
    <row r="33" spans="1:5" ht="12.75">
      <c r="A33" s="36">
        <v>7</v>
      </c>
      <c r="B33" s="10" t="s">
        <v>73</v>
      </c>
      <c r="C33" s="11">
        <v>400</v>
      </c>
      <c r="D33" s="11">
        <v>765.25</v>
      </c>
      <c r="E33" s="11">
        <f t="shared" si="1"/>
        <v>-365.25</v>
      </c>
    </row>
    <row r="34" spans="1:5" ht="12.75">
      <c r="A34" s="36">
        <v>8</v>
      </c>
      <c r="B34" s="10" t="s">
        <v>74</v>
      </c>
      <c r="C34" s="11">
        <v>400</v>
      </c>
      <c r="D34" s="11">
        <v>482</v>
      </c>
      <c r="E34" s="11">
        <f t="shared" si="1"/>
        <v>-82</v>
      </c>
    </row>
    <row r="35" spans="1:5" ht="12.75">
      <c r="A35" s="36">
        <v>9</v>
      </c>
      <c r="B35" s="10" t="s">
        <v>75</v>
      </c>
      <c r="C35" s="11">
        <v>200</v>
      </c>
      <c r="D35" s="11">
        <v>10</v>
      </c>
      <c r="E35" s="11">
        <f t="shared" si="1"/>
        <v>190</v>
      </c>
    </row>
    <row r="36" spans="1:5" ht="12.75">
      <c r="A36" s="36">
        <v>10</v>
      </c>
      <c r="B36" s="10" t="s">
        <v>76</v>
      </c>
      <c r="C36" s="11">
        <v>300</v>
      </c>
      <c r="D36" s="11">
        <v>350</v>
      </c>
      <c r="E36" s="11">
        <f t="shared" si="1"/>
        <v>-50</v>
      </c>
    </row>
    <row r="37" spans="1:5" ht="12.75">
      <c r="A37" s="36">
        <v>11</v>
      </c>
      <c r="B37" s="10" t="s">
        <v>77</v>
      </c>
      <c r="C37" s="11">
        <v>500</v>
      </c>
      <c r="D37" s="11">
        <v>15708</v>
      </c>
      <c r="E37" s="11">
        <f t="shared" si="1"/>
        <v>-15208</v>
      </c>
    </row>
    <row r="38" spans="1:5" ht="12.75">
      <c r="A38" s="36">
        <v>12</v>
      </c>
      <c r="B38" s="10" t="s">
        <v>78</v>
      </c>
      <c r="C38" s="11">
        <v>1450</v>
      </c>
      <c r="D38" s="11">
        <v>1450</v>
      </c>
      <c r="E38" s="11">
        <f t="shared" si="1"/>
        <v>0</v>
      </c>
    </row>
    <row r="39" spans="1:5" ht="12.75">
      <c r="A39" s="36">
        <v>13</v>
      </c>
      <c r="B39" s="10" t="s">
        <v>79</v>
      </c>
      <c r="C39" s="11">
        <v>0</v>
      </c>
      <c r="D39" s="11">
        <v>0</v>
      </c>
      <c r="E39" s="11">
        <f t="shared" si="1"/>
        <v>0</v>
      </c>
    </row>
    <row r="40" spans="1:5" ht="12.75">
      <c r="A40" s="36">
        <v>14</v>
      </c>
      <c r="B40" s="10" t="s">
        <v>80</v>
      </c>
      <c r="C40" s="11">
        <v>2500</v>
      </c>
      <c r="D40" s="11">
        <v>0</v>
      </c>
      <c r="E40" s="11">
        <f t="shared" si="1"/>
        <v>2500</v>
      </c>
    </row>
    <row r="41" spans="1:5" ht="12.75">
      <c r="A41" s="36">
        <v>15</v>
      </c>
      <c r="B41" s="10" t="s">
        <v>81</v>
      </c>
      <c r="C41" s="11">
        <v>4000</v>
      </c>
      <c r="D41" s="11">
        <v>2232.11</v>
      </c>
      <c r="E41" s="11">
        <f t="shared" si="1"/>
        <v>1767.8899999999999</v>
      </c>
    </row>
    <row r="42" spans="1:5" ht="12.75">
      <c r="A42" s="36">
        <v>16</v>
      </c>
      <c r="B42" s="10" t="s">
        <v>82</v>
      </c>
      <c r="C42" s="11">
        <v>2300</v>
      </c>
      <c r="D42" s="11">
        <v>331</v>
      </c>
      <c r="E42" s="11">
        <f t="shared" si="1"/>
        <v>1969</v>
      </c>
    </row>
    <row r="43" spans="1:5" ht="12.75">
      <c r="A43" s="36">
        <v>17</v>
      </c>
      <c r="B43" s="10" t="s">
        <v>83</v>
      </c>
      <c r="C43" s="11">
        <v>600</v>
      </c>
      <c r="D43" s="11">
        <v>550</v>
      </c>
      <c r="E43" s="11">
        <f t="shared" si="1"/>
        <v>50</v>
      </c>
    </row>
    <row r="44" spans="1:5" ht="12.75">
      <c r="A44" s="36">
        <v>18</v>
      </c>
      <c r="B44" s="10" t="s">
        <v>84</v>
      </c>
      <c r="C44" s="11">
        <v>500</v>
      </c>
      <c r="D44" s="11">
        <v>0</v>
      </c>
      <c r="E44" s="11">
        <f t="shared" si="1"/>
        <v>500</v>
      </c>
    </row>
    <row r="45" spans="1:5" ht="12.75">
      <c r="A45" s="36">
        <v>19</v>
      </c>
      <c r="B45" s="10" t="s">
        <v>85</v>
      </c>
      <c r="C45" s="11">
        <v>8100</v>
      </c>
      <c r="D45" s="11">
        <v>2434</v>
      </c>
      <c r="E45" s="11">
        <f t="shared" si="1"/>
        <v>5666</v>
      </c>
    </row>
    <row r="46" spans="1:5" ht="12.75">
      <c r="A46" s="36">
        <v>20</v>
      </c>
      <c r="B46" s="10" t="s">
        <v>86</v>
      </c>
      <c r="C46" s="11">
        <v>3500</v>
      </c>
      <c r="D46" s="11">
        <v>6190</v>
      </c>
      <c r="E46" s="11">
        <f t="shared" si="1"/>
        <v>-2690</v>
      </c>
    </row>
    <row r="47" spans="1:5" ht="12.75">
      <c r="A47" s="36">
        <v>21</v>
      </c>
      <c r="B47" s="10" t="s">
        <v>1</v>
      </c>
      <c r="C47" s="11">
        <v>177</v>
      </c>
      <c r="D47" s="18">
        <v>0</v>
      </c>
      <c r="E47" s="11">
        <f t="shared" si="1"/>
        <v>177</v>
      </c>
    </row>
    <row r="48" spans="1:5" ht="12.75">
      <c r="A48" s="36">
        <v>22</v>
      </c>
      <c r="B48" s="10" t="s">
        <v>2</v>
      </c>
      <c r="C48" s="11">
        <v>2000</v>
      </c>
      <c r="D48" s="11">
        <v>2000</v>
      </c>
      <c r="E48" s="11">
        <f t="shared" si="1"/>
        <v>0</v>
      </c>
    </row>
    <row r="49" spans="1:5" ht="12.75">
      <c r="A49" s="36">
        <v>23</v>
      </c>
      <c r="B49" s="10" t="s">
        <v>3</v>
      </c>
      <c r="C49" s="11">
        <v>2900</v>
      </c>
      <c r="D49" s="11">
        <v>1464.51</v>
      </c>
      <c r="E49" s="11">
        <f t="shared" si="1"/>
        <v>1435.49</v>
      </c>
    </row>
    <row r="50" spans="1:5" ht="12.75">
      <c r="A50" s="36">
        <v>24</v>
      </c>
      <c r="B50" s="10" t="s">
        <v>4</v>
      </c>
      <c r="C50" s="11">
        <v>2888</v>
      </c>
      <c r="D50" s="11">
        <v>2835</v>
      </c>
      <c r="E50" s="11">
        <f t="shared" si="1"/>
        <v>53</v>
      </c>
    </row>
    <row r="51" spans="1:5" ht="12.75">
      <c r="A51" s="36">
        <v>25</v>
      </c>
      <c r="B51" s="10" t="s">
        <v>5</v>
      </c>
      <c r="C51" s="11">
        <v>500</v>
      </c>
      <c r="D51" s="11">
        <v>800</v>
      </c>
      <c r="E51" s="11">
        <f t="shared" si="1"/>
        <v>-300</v>
      </c>
    </row>
    <row r="52" spans="1:5" ht="12.75">
      <c r="A52" s="36">
        <v>26</v>
      </c>
      <c r="B52" s="10" t="s">
        <v>6</v>
      </c>
      <c r="C52" s="11">
        <v>1000</v>
      </c>
      <c r="D52" s="11">
        <v>818</v>
      </c>
      <c r="E52" s="11">
        <f t="shared" si="1"/>
        <v>182</v>
      </c>
    </row>
    <row r="53" spans="1:5" ht="12.75">
      <c r="A53" s="36">
        <v>27</v>
      </c>
      <c r="B53" s="10" t="s">
        <v>7</v>
      </c>
      <c r="C53" s="11">
        <v>100</v>
      </c>
      <c r="D53" s="11">
        <v>100</v>
      </c>
      <c r="E53" s="11">
        <f t="shared" si="1"/>
        <v>0</v>
      </c>
    </row>
    <row r="54" spans="1:5" ht="12.75">
      <c r="A54" s="36">
        <v>28</v>
      </c>
      <c r="B54" s="10" t="s">
        <v>8</v>
      </c>
      <c r="C54" s="11">
        <v>4000</v>
      </c>
      <c r="D54" s="11"/>
      <c r="E54" s="11">
        <f t="shared" si="1"/>
        <v>4000</v>
      </c>
    </row>
    <row r="55" spans="1:5" ht="12.75">
      <c r="A55" s="36">
        <v>29</v>
      </c>
      <c r="B55" s="17" t="s">
        <v>9</v>
      </c>
      <c r="C55" s="18"/>
      <c r="D55" s="18">
        <v>11387.15</v>
      </c>
      <c r="E55" s="11">
        <f t="shared" si="1"/>
        <v>-11387.15</v>
      </c>
    </row>
    <row r="56" spans="1:5" ht="12.75">
      <c r="A56" s="36">
        <v>30</v>
      </c>
      <c r="B56" s="17" t="s">
        <v>10</v>
      </c>
      <c r="C56" s="18"/>
      <c r="D56" s="18"/>
      <c r="E56" s="11"/>
    </row>
    <row r="57" spans="1:5" ht="12.75">
      <c r="A57" s="36">
        <v>31</v>
      </c>
      <c r="B57" s="17" t="s">
        <v>11</v>
      </c>
      <c r="C57" s="18"/>
      <c r="D57" s="18"/>
      <c r="E57" s="11"/>
    </row>
    <row r="58" spans="1:5" ht="12.75">
      <c r="A58" s="36">
        <v>32</v>
      </c>
      <c r="B58" s="17" t="s">
        <v>12</v>
      </c>
      <c r="C58" s="18"/>
      <c r="D58" s="18"/>
      <c r="E58" s="11"/>
    </row>
    <row r="59" spans="1:5" ht="12.75">
      <c r="A59" s="36">
        <v>33</v>
      </c>
      <c r="B59" s="17" t="s">
        <v>13</v>
      </c>
      <c r="C59" s="18"/>
      <c r="D59" s="18"/>
      <c r="E59" s="11"/>
    </row>
    <row r="60" spans="1:5" ht="13.5" thickBot="1">
      <c r="A60" s="36">
        <v>34</v>
      </c>
      <c r="B60" s="17" t="s">
        <v>14</v>
      </c>
      <c r="C60" s="52"/>
      <c r="D60" s="52"/>
      <c r="E60" s="48"/>
    </row>
    <row r="61" spans="1:5" ht="12.75">
      <c r="A61" s="36">
        <v>35</v>
      </c>
      <c r="B61" s="62" t="s">
        <v>88</v>
      </c>
      <c r="C61" s="18"/>
      <c r="D61" s="18"/>
      <c r="E61" s="11"/>
    </row>
    <row r="62" spans="1:5" ht="12.75">
      <c r="A62" s="36">
        <v>36</v>
      </c>
      <c r="B62" s="62" t="s">
        <v>89</v>
      </c>
      <c r="C62" s="18"/>
      <c r="D62" s="18"/>
      <c r="E62" s="11"/>
    </row>
    <row r="63" spans="1:5" ht="12.75">
      <c r="A63" s="36">
        <v>37</v>
      </c>
      <c r="B63" s="62" t="s">
        <v>90</v>
      </c>
      <c r="C63" s="18"/>
      <c r="D63" s="18"/>
      <c r="E63" s="11"/>
    </row>
    <row r="64" spans="1:5" ht="12.75">
      <c r="A64" s="36">
        <v>38</v>
      </c>
      <c r="B64" s="62" t="s">
        <v>91</v>
      </c>
      <c r="C64" s="18"/>
      <c r="D64" s="18"/>
      <c r="E64" s="11"/>
    </row>
    <row r="65" spans="1:5" ht="12.75">
      <c r="A65" s="9"/>
      <c r="C65" s="15"/>
      <c r="D65" s="15"/>
      <c r="E65" s="15"/>
    </row>
    <row r="66" spans="1:5" ht="13.5" thickBot="1">
      <c r="A66" s="9"/>
      <c r="B66" s="20" t="s">
        <v>15</v>
      </c>
      <c r="C66" s="51">
        <f>SUM(C20:C65)</f>
        <v>103515</v>
      </c>
      <c r="D66" s="51">
        <f>SUM(D20:D65)</f>
        <v>96096.08999999998</v>
      </c>
      <c r="E66" s="51">
        <f>SUM(E20:E65)</f>
        <v>7418.909999999998</v>
      </c>
    </row>
    <row r="67" spans="1:5" ht="12.75">
      <c r="A67" s="9"/>
      <c r="B67" s="20"/>
      <c r="C67" s="21"/>
      <c r="D67" s="21"/>
      <c r="E67" s="21"/>
    </row>
    <row r="68" spans="1:5" ht="13.5" thickBot="1">
      <c r="A68" s="9"/>
      <c r="B68" s="20" t="s">
        <v>16</v>
      </c>
      <c r="C68" s="43">
        <f>C15-C66</f>
        <v>24400</v>
      </c>
      <c r="D68" s="43">
        <f>D15-D66</f>
        <v>33672.91000000002</v>
      </c>
      <c r="E68" s="21">
        <f>D68-C68</f>
        <v>9272.910000000018</v>
      </c>
    </row>
    <row r="69" spans="1:5" ht="13.5" thickTop="1">
      <c r="A69" s="9"/>
      <c r="B69" s="20"/>
      <c r="C69" s="21"/>
      <c r="D69" s="21"/>
      <c r="E69" s="21"/>
    </row>
  </sheetData>
  <sheetProtection/>
  <mergeCells count="1">
    <mergeCell ref="A1:B1"/>
  </mergeCells>
  <printOptions/>
  <pageMargins left="0.25" right="0.25" top="0.25" bottom="0.2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7">
      <selection activeCell="C41" sqref="C41"/>
    </sheetView>
  </sheetViews>
  <sheetFormatPr defaultColWidth="9.140625" defaultRowHeight="12.75"/>
  <cols>
    <col min="1" max="1" width="18.140625" style="9" customWidth="1"/>
    <col min="2" max="2" width="59.421875" style="0" customWidth="1"/>
    <col min="3" max="3" width="17.140625" style="0" customWidth="1"/>
  </cols>
  <sheetData>
    <row r="1" spans="1:3" ht="15.75">
      <c r="A1" s="156" t="s">
        <v>23</v>
      </c>
      <c r="B1" s="157"/>
      <c r="C1" s="2"/>
    </row>
    <row r="2" spans="1:3" ht="12.75">
      <c r="A2" s="4" t="s">
        <v>26</v>
      </c>
      <c r="B2" s="5"/>
      <c r="C2" s="6" t="s">
        <v>27</v>
      </c>
    </row>
    <row r="3" spans="2:3" ht="12.75">
      <c r="B3" s="10" t="s">
        <v>31</v>
      </c>
      <c r="C3" s="11"/>
    </row>
    <row r="4" spans="1:3" ht="12.75">
      <c r="A4" s="9" t="s">
        <v>32</v>
      </c>
      <c r="B4" s="10" t="s">
        <v>33</v>
      </c>
      <c r="C4" s="11">
        <v>92540</v>
      </c>
    </row>
    <row r="5" spans="1:3" ht="12.75">
      <c r="A5" s="9" t="s">
        <v>32</v>
      </c>
      <c r="B5" s="10" t="s">
        <v>35</v>
      </c>
      <c r="C5" s="11">
        <v>1000</v>
      </c>
    </row>
    <row r="6" spans="1:3" ht="12.75">
      <c r="A6" s="9" t="s">
        <v>36</v>
      </c>
      <c r="B6" s="17" t="s">
        <v>37</v>
      </c>
      <c r="C6" s="18">
        <v>0</v>
      </c>
    </row>
    <row r="7" spans="1:3" ht="13.5" thickBot="1">
      <c r="A7" s="9" t="s">
        <v>38</v>
      </c>
      <c r="B7" s="10" t="s">
        <v>39</v>
      </c>
      <c r="C7" s="48">
        <v>10780</v>
      </c>
    </row>
    <row r="8" spans="2:3" ht="13.5" thickBot="1">
      <c r="B8" s="20" t="s">
        <v>40</v>
      </c>
      <c r="C8" s="49">
        <f>SUM(C4:C7)</f>
        <v>104320</v>
      </c>
    </row>
    <row r="9" spans="2:3" ht="12.75">
      <c r="B9" s="10"/>
      <c r="C9" s="11"/>
    </row>
    <row r="10" spans="1:3" ht="12.75">
      <c r="A10" s="9" t="s">
        <v>41</v>
      </c>
      <c r="B10" s="10" t="s">
        <v>42</v>
      </c>
      <c r="C10" s="11">
        <v>4800</v>
      </c>
    </row>
    <row r="11" spans="1:3" ht="12.75">
      <c r="A11" s="9" t="s">
        <v>41</v>
      </c>
      <c r="B11" s="17" t="s">
        <v>44</v>
      </c>
      <c r="C11" s="18"/>
    </row>
    <row r="12" spans="1:3" ht="12.75">
      <c r="A12" s="9" t="s">
        <v>41</v>
      </c>
      <c r="B12" s="60" t="s">
        <v>87</v>
      </c>
      <c r="C12" s="24"/>
    </row>
    <row r="13" spans="2:3" ht="13.5" thickBot="1">
      <c r="B13" s="20" t="s">
        <v>46</v>
      </c>
      <c r="C13" s="50">
        <f>SUM(C10:C12)</f>
        <v>4800</v>
      </c>
    </row>
    <row r="14" spans="2:3" ht="12.75">
      <c r="B14" s="17"/>
      <c r="C14" s="18"/>
    </row>
    <row r="15" spans="2:3" ht="12.75">
      <c r="B15" s="26" t="s">
        <v>47</v>
      </c>
      <c r="C15" s="27">
        <f>C8+C13</f>
        <v>109120</v>
      </c>
    </row>
    <row r="16" spans="1:3" ht="13.5" thickBot="1">
      <c r="A16" s="29"/>
      <c r="B16" s="3"/>
      <c r="C16" s="30"/>
    </row>
    <row r="17" spans="1:3" ht="12.75">
      <c r="A17" s="31" t="s">
        <v>48</v>
      </c>
      <c r="B17" s="32"/>
      <c r="C17" s="33"/>
    </row>
    <row r="18" spans="1:3" ht="12.75">
      <c r="A18" s="34" t="s">
        <v>49</v>
      </c>
      <c r="B18" s="34" t="s">
        <v>50</v>
      </c>
      <c r="C18" s="35"/>
    </row>
    <row r="19" spans="1:2" ht="12.75">
      <c r="A19" s="36">
        <v>1</v>
      </c>
      <c r="B19" s="10" t="s">
        <v>51</v>
      </c>
    </row>
    <row r="20" spans="1:3" ht="12.75">
      <c r="A20" s="36" t="s">
        <v>52</v>
      </c>
      <c r="B20" s="10" t="s">
        <v>53</v>
      </c>
      <c r="C20" s="11">
        <v>3640</v>
      </c>
    </row>
    <row r="21" spans="1:3" ht="12.75">
      <c r="A21" s="36" t="s">
        <v>54</v>
      </c>
      <c r="B21" s="10" t="s">
        <v>55</v>
      </c>
      <c r="C21" s="11">
        <v>1700</v>
      </c>
    </row>
    <row r="22" spans="1:3" ht="12.75">
      <c r="A22" s="36" t="s">
        <v>56</v>
      </c>
      <c r="B22" s="10" t="s">
        <v>57</v>
      </c>
      <c r="C22" s="11">
        <v>10780</v>
      </c>
    </row>
    <row r="23" spans="1:3" ht="12.75">
      <c r="A23" s="36" t="s">
        <v>58</v>
      </c>
      <c r="B23" s="10" t="s">
        <v>59</v>
      </c>
      <c r="C23" s="11">
        <v>4500</v>
      </c>
    </row>
    <row r="24" spans="1:3" ht="12.75">
      <c r="A24" s="36" t="s">
        <v>60</v>
      </c>
      <c r="B24" s="10" t="s">
        <v>61</v>
      </c>
      <c r="C24" s="11">
        <v>1460</v>
      </c>
    </row>
    <row r="25" spans="1:3" ht="12.75">
      <c r="A25" s="36" t="s">
        <v>62</v>
      </c>
      <c r="B25" s="10" t="s">
        <v>63</v>
      </c>
      <c r="C25" s="11">
        <v>1300</v>
      </c>
    </row>
    <row r="26" spans="1:3" ht="12.75">
      <c r="A26" s="36" t="s">
        <v>64</v>
      </c>
      <c r="B26" s="10" t="s">
        <v>65</v>
      </c>
      <c r="C26" s="11">
        <v>1300</v>
      </c>
    </row>
    <row r="27" spans="1:3" ht="12.75">
      <c r="A27" s="36" t="s">
        <v>66</v>
      </c>
      <c r="B27" s="10" t="s">
        <v>67</v>
      </c>
      <c r="C27" s="11">
        <v>1300</v>
      </c>
    </row>
    <row r="28" spans="1:3" ht="12.75">
      <c r="A28" s="36">
        <v>2</v>
      </c>
      <c r="B28" s="10" t="s">
        <v>68</v>
      </c>
      <c r="C28" s="11">
        <v>18150</v>
      </c>
    </row>
    <row r="29" spans="1:3" ht="12.75">
      <c r="A29" s="36">
        <v>3</v>
      </c>
      <c r="B29" s="10" t="s">
        <v>69</v>
      </c>
      <c r="C29" s="11">
        <v>250</v>
      </c>
    </row>
    <row r="30" spans="1:3" ht="12.75">
      <c r="A30" s="36">
        <v>4</v>
      </c>
      <c r="B30" s="10" t="s">
        <v>70</v>
      </c>
      <c r="C30" s="11">
        <v>0</v>
      </c>
    </row>
    <row r="31" spans="1:3" ht="12.75">
      <c r="A31" s="36">
        <v>5</v>
      </c>
      <c r="B31" s="10" t="s">
        <v>71</v>
      </c>
      <c r="C31" s="11">
        <v>7500</v>
      </c>
    </row>
    <row r="32" spans="1:3" ht="12.75">
      <c r="A32" s="36">
        <v>6</v>
      </c>
      <c r="B32" s="10" t="s">
        <v>72</v>
      </c>
      <c r="C32" s="11">
        <v>13000</v>
      </c>
    </row>
    <row r="33" spans="1:3" ht="12.75">
      <c r="A33" s="36">
        <v>7</v>
      </c>
      <c r="B33" s="10" t="s">
        <v>73</v>
      </c>
      <c r="C33" s="11">
        <v>400</v>
      </c>
    </row>
    <row r="34" spans="1:3" ht="12.75">
      <c r="A34" s="36">
        <v>8</v>
      </c>
      <c r="B34" s="10" t="s">
        <v>74</v>
      </c>
      <c r="C34" s="11">
        <v>400</v>
      </c>
    </row>
    <row r="35" spans="1:3" ht="12.75">
      <c r="A35" s="36">
        <v>9</v>
      </c>
      <c r="B35" s="10" t="s">
        <v>75</v>
      </c>
      <c r="C35" s="11">
        <v>200</v>
      </c>
    </row>
    <row r="36" spans="1:3" ht="12.75">
      <c r="A36" s="36">
        <v>10</v>
      </c>
      <c r="B36" s="10" t="s">
        <v>76</v>
      </c>
      <c r="C36" s="11">
        <v>300</v>
      </c>
    </row>
    <row r="37" spans="1:3" ht="12.75">
      <c r="A37" s="36">
        <v>11</v>
      </c>
      <c r="B37" s="10" t="s">
        <v>77</v>
      </c>
      <c r="C37" s="11">
        <v>500</v>
      </c>
    </row>
    <row r="38" spans="1:3" ht="12.75">
      <c r="A38" s="36">
        <v>12</v>
      </c>
      <c r="B38" s="10" t="s">
        <v>78</v>
      </c>
      <c r="C38" s="11">
        <v>1450</v>
      </c>
    </row>
    <row r="39" spans="1:3" ht="12.75">
      <c r="A39" s="36">
        <v>13</v>
      </c>
      <c r="B39" s="10" t="s">
        <v>79</v>
      </c>
      <c r="C39" s="11">
        <v>0</v>
      </c>
    </row>
    <row r="40" spans="1:3" ht="12.75">
      <c r="A40" s="36">
        <v>14</v>
      </c>
      <c r="B40" s="10" t="s">
        <v>80</v>
      </c>
      <c r="C40" s="11">
        <v>2000</v>
      </c>
    </row>
    <row r="41" spans="1:3" ht="12.75">
      <c r="A41" s="36">
        <v>15</v>
      </c>
      <c r="B41" s="10" t="s">
        <v>81</v>
      </c>
      <c r="C41" s="11">
        <v>4000</v>
      </c>
    </row>
    <row r="42" spans="1:3" ht="12.75">
      <c r="A42" s="36">
        <v>16</v>
      </c>
      <c r="B42" s="10" t="s">
        <v>82</v>
      </c>
      <c r="C42" s="11">
        <v>2325</v>
      </c>
    </row>
    <row r="43" spans="1:3" ht="12.75">
      <c r="A43" s="36">
        <v>17</v>
      </c>
      <c r="B43" s="10" t="s">
        <v>83</v>
      </c>
      <c r="C43" s="11">
        <v>600</v>
      </c>
    </row>
    <row r="44" spans="1:3" ht="12.75">
      <c r="A44" s="36">
        <v>18</v>
      </c>
      <c r="B44" s="10" t="s">
        <v>84</v>
      </c>
      <c r="C44" s="11">
        <v>500</v>
      </c>
    </row>
    <row r="45" spans="1:3" ht="12.75">
      <c r="A45" s="36">
        <v>19</v>
      </c>
      <c r="B45" s="10" t="s">
        <v>85</v>
      </c>
      <c r="C45" s="11">
        <v>8100</v>
      </c>
    </row>
    <row r="46" spans="1:3" ht="12.75">
      <c r="A46" s="36">
        <v>20</v>
      </c>
      <c r="B46" s="10" t="s">
        <v>86</v>
      </c>
      <c r="C46" s="11">
        <v>7300</v>
      </c>
    </row>
    <row r="47" spans="1:3" ht="12.75">
      <c r="A47" s="36">
        <v>21</v>
      </c>
      <c r="B47" s="10" t="s">
        <v>1</v>
      </c>
      <c r="C47" s="11">
        <v>177</v>
      </c>
    </row>
    <row r="48" spans="1:3" ht="12.75">
      <c r="A48" s="36">
        <v>22</v>
      </c>
      <c r="B48" s="10" t="s">
        <v>2</v>
      </c>
      <c r="C48" s="11">
        <v>2000</v>
      </c>
    </row>
    <row r="49" spans="1:3" ht="12.75">
      <c r="A49" s="36">
        <v>23</v>
      </c>
      <c r="B49" s="10" t="s">
        <v>3</v>
      </c>
      <c r="C49" s="11">
        <v>2500</v>
      </c>
    </row>
    <row r="50" spans="1:3" ht="12.75">
      <c r="A50" s="36">
        <v>24</v>
      </c>
      <c r="B50" s="10" t="s">
        <v>4</v>
      </c>
      <c r="C50" s="11">
        <v>2888</v>
      </c>
    </row>
    <row r="51" spans="1:3" ht="12.75">
      <c r="A51" s="36">
        <v>25</v>
      </c>
      <c r="B51" s="10" t="s">
        <v>5</v>
      </c>
      <c r="C51" s="11">
        <v>500</v>
      </c>
    </row>
    <row r="52" spans="1:3" ht="12.75">
      <c r="A52" s="36">
        <v>26</v>
      </c>
      <c r="B52" s="10" t="s">
        <v>6</v>
      </c>
      <c r="C52" s="11">
        <v>1000</v>
      </c>
    </row>
    <row r="53" spans="1:3" ht="12.75">
      <c r="A53" s="36">
        <v>27</v>
      </c>
      <c r="B53" s="10" t="s">
        <v>7</v>
      </c>
      <c r="C53" s="11">
        <v>100</v>
      </c>
    </row>
    <row r="54" spans="1:3" ht="12.75">
      <c r="A54" s="36">
        <v>28</v>
      </c>
      <c r="B54" s="10" t="s">
        <v>8</v>
      </c>
      <c r="C54" s="11">
        <v>4000</v>
      </c>
    </row>
    <row r="55" spans="1:3" ht="12.75">
      <c r="A55" s="36">
        <v>29</v>
      </c>
      <c r="B55" s="17" t="s">
        <v>9</v>
      </c>
      <c r="C55" s="18">
        <v>3000</v>
      </c>
    </row>
    <row r="56" spans="1:3" ht="12.75">
      <c r="A56" s="36">
        <v>30</v>
      </c>
      <c r="B56" s="17" t="s">
        <v>10</v>
      </c>
      <c r="C56" s="18"/>
    </row>
    <row r="57" spans="1:3" ht="12.75">
      <c r="A57" s="36">
        <v>31</v>
      </c>
      <c r="B57" s="17" t="s">
        <v>11</v>
      </c>
      <c r="C57" s="18"/>
    </row>
    <row r="58" spans="1:3" ht="12.75">
      <c r="A58" s="36">
        <v>32</v>
      </c>
      <c r="B58" s="17" t="s">
        <v>12</v>
      </c>
      <c r="C58" s="18"/>
    </row>
    <row r="59" spans="1:3" ht="12.75">
      <c r="A59" s="36">
        <v>33</v>
      </c>
      <c r="B59" s="17" t="s">
        <v>13</v>
      </c>
      <c r="C59" s="18"/>
    </row>
    <row r="60" spans="1:3" ht="13.5" thickBot="1">
      <c r="A60" s="36">
        <v>34</v>
      </c>
      <c r="B60" s="17" t="s">
        <v>14</v>
      </c>
      <c r="C60" s="52"/>
    </row>
    <row r="61" spans="1:3" ht="12.75">
      <c r="A61" s="36">
        <v>35</v>
      </c>
      <c r="B61" s="62" t="s">
        <v>88</v>
      </c>
      <c r="C61" s="18"/>
    </row>
    <row r="62" spans="1:3" ht="12.75">
      <c r="A62" s="36">
        <v>36</v>
      </c>
      <c r="B62" s="62" t="s">
        <v>89</v>
      </c>
      <c r="C62" s="18"/>
    </row>
    <row r="63" spans="1:3" ht="12.75">
      <c r="A63" s="36">
        <v>37</v>
      </c>
      <c r="B63" s="62" t="s">
        <v>90</v>
      </c>
      <c r="C63" s="18"/>
    </row>
    <row r="64" spans="1:3" ht="12.75">
      <c r="A64" s="36">
        <v>38</v>
      </c>
      <c r="B64" s="62" t="s">
        <v>91</v>
      </c>
      <c r="C64" s="18"/>
    </row>
    <row r="65" ht="12.75">
      <c r="C65" s="15"/>
    </row>
    <row r="66" spans="2:3" ht="13.5" thickBot="1">
      <c r="B66" s="20" t="s">
        <v>15</v>
      </c>
      <c r="C66" s="51">
        <f>SUM(C20:C65)</f>
        <v>109120</v>
      </c>
    </row>
    <row r="67" spans="2:3" ht="12.75">
      <c r="B67" s="20"/>
      <c r="C67" s="21"/>
    </row>
    <row r="68" spans="2:3" ht="13.5" thickBot="1">
      <c r="B68" s="20" t="s">
        <v>16</v>
      </c>
      <c r="C68" s="43">
        <f>C15-C66</f>
        <v>0</v>
      </c>
    </row>
    <row r="69" spans="2:3" ht="13.5" thickTop="1">
      <c r="B69" s="20"/>
      <c r="C69" s="21"/>
    </row>
    <row r="70" spans="2:3" ht="12.75">
      <c r="B70" s="20"/>
      <c r="C70" s="21"/>
    </row>
    <row r="71" spans="1:3" ht="12.75">
      <c r="A71" s="4" t="s">
        <v>17</v>
      </c>
      <c r="C71" s="15"/>
    </row>
    <row r="72" spans="1:3" ht="12.75">
      <c r="A72" s="39">
        <v>1</v>
      </c>
      <c r="B72" t="s">
        <v>18</v>
      </c>
      <c r="C72" s="15"/>
    </row>
    <row r="73" spans="2:3" ht="12.75">
      <c r="B73" t="s">
        <v>19</v>
      </c>
      <c r="C73" s="15"/>
    </row>
    <row r="74" spans="1:3" ht="12.75">
      <c r="A74" s="39"/>
      <c r="B74" s="16"/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</sheetData>
  <sheetProtection/>
  <mergeCells count="1">
    <mergeCell ref="A1:B1"/>
  </mergeCells>
  <printOptions/>
  <pageMargins left="0.25" right="0.25" top="0.25" bottom="0.25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9">
      <selection activeCell="A71" sqref="A71:IV74"/>
    </sheetView>
  </sheetViews>
  <sheetFormatPr defaultColWidth="20.57421875" defaultRowHeight="12.75"/>
  <cols>
    <col min="1" max="1" width="17.140625" style="0" customWidth="1"/>
    <col min="2" max="2" width="50.421875" style="0" customWidth="1"/>
    <col min="3" max="3" width="16.140625" style="0" customWidth="1"/>
    <col min="4" max="4" width="15.421875" style="0" customWidth="1"/>
    <col min="5" max="5" width="16.421875" style="0" customWidth="1"/>
  </cols>
  <sheetData>
    <row r="1" spans="1:5" ht="16.5" customHeight="1">
      <c r="A1" s="1"/>
      <c r="B1" s="2"/>
      <c r="C1" s="158"/>
      <c r="D1" s="158"/>
      <c r="E1" s="159"/>
    </row>
    <row r="2" spans="1:5" ht="15.75">
      <c r="A2" s="156" t="s">
        <v>24</v>
      </c>
      <c r="B2" s="157"/>
      <c r="C2" s="1"/>
      <c r="D2" s="1"/>
      <c r="E2" t="s">
        <v>20</v>
      </c>
    </row>
    <row r="3" spans="1:5" ht="12.75">
      <c r="A3" s="4" t="s">
        <v>26</v>
      </c>
      <c r="B3" s="5"/>
      <c r="C3" s="6" t="s">
        <v>27</v>
      </c>
      <c r="D3" s="6" t="s">
        <v>28</v>
      </c>
      <c r="E3" s="8" t="s">
        <v>29</v>
      </c>
    </row>
    <row r="4" spans="1:4" ht="12.75">
      <c r="A4" s="9"/>
      <c r="B4" s="10" t="s">
        <v>31</v>
      </c>
      <c r="C4" s="12"/>
      <c r="D4" s="12"/>
    </row>
    <row r="5" spans="1:5" ht="12.75">
      <c r="A5" s="9" t="s">
        <v>32</v>
      </c>
      <c r="B5" s="10" t="s">
        <v>33</v>
      </c>
      <c r="C5" s="13">
        <v>87500</v>
      </c>
      <c r="D5" s="13">
        <v>85925</v>
      </c>
      <c r="E5" s="14">
        <f>D5-C5</f>
        <v>-1575</v>
      </c>
    </row>
    <row r="6" spans="1:5" ht="12.75">
      <c r="A6" s="9" t="s">
        <v>32</v>
      </c>
      <c r="B6" s="10" t="s">
        <v>35</v>
      </c>
      <c r="C6" s="13">
        <v>750</v>
      </c>
      <c r="D6" s="13">
        <v>139.79</v>
      </c>
      <c r="E6" s="14">
        <f>D6-C6</f>
        <v>-610.21</v>
      </c>
    </row>
    <row r="7" spans="1:5" ht="12.75">
      <c r="A7" s="9" t="s">
        <v>36</v>
      </c>
      <c r="B7" s="17" t="s">
        <v>37</v>
      </c>
      <c r="C7" s="13">
        <v>9000</v>
      </c>
      <c r="D7" s="13">
        <v>0</v>
      </c>
      <c r="E7" s="14">
        <f>D7-C7</f>
        <v>-9000</v>
      </c>
    </row>
    <row r="8" spans="1:5" ht="13.5" thickBot="1">
      <c r="A8" s="9" t="s">
        <v>38</v>
      </c>
      <c r="B8" s="10" t="s">
        <v>39</v>
      </c>
      <c r="C8" s="45">
        <v>11730</v>
      </c>
      <c r="D8" s="45">
        <v>11730</v>
      </c>
      <c r="E8" s="45"/>
    </row>
    <row r="9" spans="1:5" ht="13.5" thickBot="1">
      <c r="A9" s="9"/>
      <c r="B9" s="20" t="s">
        <v>40</v>
      </c>
      <c r="C9" s="46">
        <f>SUM(C5:C8)</f>
        <v>108980</v>
      </c>
      <c r="D9" s="46">
        <f>SUM(D5:D8)</f>
        <v>97794.79</v>
      </c>
      <c r="E9" s="44">
        <f>D9-C9</f>
        <v>-11185.210000000006</v>
      </c>
    </row>
    <row r="10" spans="1:5" ht="12.75">
      <c r="A10" s="9"/>
      <c r="B10" s="10"/>
      <c r="C10" s="13"/>
      <c r="D10" s="13"/>
      <c r="E10" s="14" t="s">
        <v>20</v>
      </c>
    </row>
    <row r="11" spans="1:5" ht="12.75">
      <c r="A11" s="9" t="s">
        <v>41</v>
      </c>
      <c r="B11" s="10" t="s">
        <v>42</v>
      </c>
      <c r="C11" s="13">
        <v>4800</v>
      </c>
      <c r="D11" s="13">
        <v>4050</v>
      </c>
      <c r="E11" s="14">
        <f>D11-C11</f>
        <v>-750</v>
      </c>
    </row>
    <row r="12" spans="1:5" ht="12.75">
      <c r="A12" s="9" t="s">
        <v>41</v>
      </c>
      <c r="B12" s="17" t="s">
        <v>44</v>
      </c>
      <c r="C12" s="23">
        <v>24000</v>
      </c>
      <c r="D12" s="23">
        <v>20900</v>
      </c>
      <c r="E12" s="14">
        <f>D12-C12</f>
        <v>-3100</v>
      </c>
    </row>
    <row r="13" spans="1:5" ht="13.5" thickBot="1">
      <c r="A13" s="9" t="s">
        <v>41</v>
      </c>
      <c r="B13" s="60" t="s">
        <v>87</v>
      </c>
      <c r="C13" s="45"/>
      <c r="D13" s="45">
        <v>1021.59</v>
      </c>
      <c r="E13" s="14">
        <f>D13-C13</f>
        <v>1021.59</v>
      </c>
    </row>
    <row r="14" spans="1:5" ht="13.5" thickBot="1">
      <c r="A14" s="9"/>
      <c r="B14" s="20" t="s">
        <v>46</v>
      </c>
      <c r="C14" s="47">
        <f>SUM(C11:C13)</f>
        <v>28800</v>
      </c>
      <c r="D14" s="47">
        <f>SUM(D11:D13)</f>
        <v>25971.59</v>
      </c>
      <c r="E14" s="44">
        <f>D14-C14</f>
        <v>-2828.41</v>
      </c>
    </row>
    <row r="15" spans="1:5" ht="12.75">
      <c r="A15" s="9"/>
      <c r="B15" s="17"/>
      <c r="C15" s="25"/>
      <c r="D15" s="25"/>
      <c r="E15" s="14" t="s">
        <v>20</v>
      </c>
    </row>
    <row r="16" spans="1:5" ht="12.75">
      <c r="A16" s="9"/>
      <c r="B16" s="26" t="s">
        <v>47</v>
      </c>
      <c r="C16" s="28">
        <f>C9+C14</f>
        <v>137780</v>
      </c>
      <c r="D16" s="28">
        <f>D9+D14</f>
        <v>123766.37999999999</v>
      </c>
      <c r="E16" s="22">
        <f>D16-C16</f>
        <v>-14013.62000000001</v>
      </c>
    </row>
    <row r="17" spans="1:5" ht="13.5" thickBot="1">
      <c r="A17" s="29"/>
      <c r="B17" s="3"/>
      <c r="C17" s="3"/>
      <c r="D17" s="3"/>
      <c r="E17" s="3"/>
    </row>
    <row r="18" ht="12.75">
      <c r="A18" s="9"/>
    </row>
    <row r="19" spans="1:4" ht="12.75">
      <c r="A19" s="31" t="s">
        <v>48</v>
      </c>
      <c r="B19" s="32"/>
      <c r="C19" s="31"/>
      <c r="D19" s="31"/>
    </row>
    <row r="20" spans="1:4" ht="12.75">
      <c r="A20" s="34" t="s">
        <v>49</v>
      </c>
      <c r="B20" s="34" t="s">
        <v>50</v>
      </c>
      <c r="C20" s="33"/>
      <c r="D20" s="33"/>
    </row>
    <row r="21" spans="1:4" ht="12.75">
      <c r="A21" s="36">
        <v>1</v>
      </c>
      <c r="B21" s="10" t="s">
        <v>51</v>
      </c>
      <c r="C21" s="33"/>
      <c r="D21" s="33"/>
    </row>
    <row r="22" spans="1:5" ht="12.75">
      <c r="A22" s="36" t="s">
        <v>52</v>
      </c>
      <c r="B22" s="10" t="s">
        <v>53</v>
      </c>
      <c r="C22" s="33">
        <f>2834-1000</f>
        <v>1834</v>
      </c>
      <c r="D22" s="33">
        <v>1779.31</v>
      </c>
      <c r="E22" s="14">
        <f aca="true" t="shared" si="0" ref="E22:E66">D22-C22</f>
        <v>-54.690000000000055</v>
      </c>
    </row>
    <row r="23" spans="1:5" ht="12.75">
      <c r="A23" s="36" t="s">
        <v>54</v>
      </c>
      <c r="B23" s="10" t="s">
        <v>55</v>
      </c>
      <c r="C23" s="33">
        <v>1700</v>
      </c>
      <c r="D23" s="33">
        <v>1500</v>
      </c>
      <c r="E23" s="14">
        <f t="shared" si="0"/>
        <v>-200</v>
      </c>
    </row>
    <row r="24" spans="1:5" ht="12.75">
      <c r="A24" s="36" t="s">
        <v>56</v>
      </c>
      <c r="B24" s="10" t="s">
        <v>57</v>
      </c>
      <c r="C24" s="33">
        <v>11730</v>
      </c>
      <c r="D24" s="33">
        <v>11879</v>
      </c>
      <c r="E24" s="14">
        <f t="shared" si="0"/>
        <v>149</v>
      </c>
    </row>
    <row r="25" spans="1:5" ht="12.75">
      <c r="A25" s="36" t="s">
        <v>58</v>
      </c>
      <c r="B25" s="10" t="s">
        <v>59</v>
      </c>
      <c r="C25" s="33">
        <v>4500</v>
      </c>
      <c r="D25" s="33">
        <v>4499.96</v>
      </c>
      <c r="E25" s="14">
        <f t="shared" si="0"/>
        <v>-0.03999999999996362</v>
      </c>
    </row>
    <row r="26" spans="1:5" ht="12.75">
      <c r="A26" s="36" t="s">
        <v>60</v>
      </c>
      <c r="B26" s="10" t="s">
        <v>61</v>
      </c>
      <c r="C26" s="33">
        <v>1460</v>
      </c>
      <c r="D26" s="33">
        <v>1419.84</v>
      </c>
      <c r="E26" s="14">
        <f t="shared" si="0"/>
        <v>-40.16000000000008</v>
      </c>
    </row>
    <row r="27" spans="1:5" ht="12.75">
      <c r="A27" s="36" t="s">
        <v>62</v>
      </c>
      <c r="B27" s="10" t="s">
        <v>63</v>
      </c>
      <c r="C27" s="33">
        <v>1300</v>
      </c>
      <c r="D27" s="33">
        <v>1300</v>
      </c>
      <c r="E27" s="14">
        <f t="shared" si="0"/>
        <v>0</v>
      </c>
    </row>
    <row r="28" spans="1:5" ht="12.75">
      <c r="A28" s="36" t="s">
        <v>64</v>
      </c>
      <c r="B28" s="10" t="s">
        <v>65</v>
      </c>
      <c r="C28" s="33">
        <v>1000</v>
      </c>
      <c r="D28" s="33">
        <v>0</v>
      </c>
      <c r="E28" s="14">
        <f t="shared" si="0"/>
        <v>-1000</v>
      </c>
    </row>
    <row r="29" spans="1:5" ht="12.75">
      <c r="A29" s="36" t="s">
        <v>66</v>
      </c>
      <c r="B29" s="10" t="s">
        <v>67</v>
      </c>
      <c r="C29" s="37">
        <v>1600</v>
      </c>
      <c r="D29" s="37">
        <v>1023.73</v>
      </c>
      <c r="E29" s="14">
        <f t="shared" si="0"/>
        <v>-576.27</v>
      </c>
    </row>
    <row r="30" spans="1:5" ht="12.75">
      <c r="A30" s="36">
        <v>2</v>
      </c>
      <c r="B30" s="10" t="s">
        <v>68</v>
      </c>
      <c r="C30" s="37">
        <v>18150</v>
      </c>
      <c r="D30" s="37">
        <v>18199.38</v>
      </c>
      <c r="E30" s="14">
        <f t="shared" si="0"/>
        <v>49.38000000000102</v>
      </c>
    </row>
    <row r="31" spans="1:5" ht="12.75">
      <c r="A31" s="36">
        <v>3</v>
      </c>
      <c r="B31" s="10" t="s">
        <v>69</v>
      </c>
      <c r="C31" s="37">
        <v>250</v>
      </c>
      <c r="D31" s="37">
        <v>268.75</v>
      </c>
      <c r="E31" s="14">
        <f t="shared" si="0"/>
        <v>18.75</v>
      </c>
    </row>
    <row r="32" spans="1:5" ht="12.75">
      <c r="A32" s="36">
        <v>4</v>
      </c>
      <c r="B32" s="10" t="s">
        <v>70</v>
      </c>
      <c r="C32" s="37">
        <v>300</v>
      </c>
      <c r="D32" s="37">
        <v>0</v>
      </c>
      <c r="E32" s="14">
        <f t="shared" si="0"/>
        <v>-300</v>
      </c>
    </row>
    <row r="33" spans="1:5" ht="12.75">
      <c r="A33" s="36">
        <v>5</v>
      </c>
      <c r="B33" s="10" t="s">
        <v>71</v>
      </c>
      <c r="C33" s="37">
        <f>7500-1228</f>
        <v>6272</v>
      </c>
      <c r="D33" s="37">
        <v>6172.21</v>
      </c>
      <c r="E33" s="14">
        <f t="shared" si="0"/>
        <v>-99.78999999999996</v>
      </c>
    </row>
    <row r="34" spans="1:5" ht="12.75">
      <c r="A34" s="36">
        <v>6</v>
      </c>
      <c r="B34" s="10" t="s">
        <v>72</v>
      </c>
      <c r="C34" s="37">
        <v>13000</v>
      </c>
      <c r="D34" s="37">
        <v>10841.63</v>
      </c>
      <c r="E34" s="14">
        <f t="shared" si="0"/>
        <v>-2158.370000000001</v>
      </c>
    </row>
    <row r="35" spans="1:5" ht="12.75">
      <c r="A35" s="36">
        <v>7</v>
      </c>
      <c r="B35" s="10" t="s">
        <v>73</v>
      </c>
      <c r="C35" s="37">
        <v>750</v>
      </c>
      <c r="D35" s="37">
        <v>747.47</v>
      </c>
      <c r="E35" s="14">
        <f t="shared" si="0"/>
        <v>-2.5299999999999727</v>
      </c>
    </row>
    <row r="36" spans="1:5" ht="12.75">
      <c r="A36" s="36">
        <v>8</v>
      </c>
      <c r="B36" s="10" t="s">
        <v>74</v>
      </c>
      <c r="C36" s="37">
        <v>400</v>
      </c>
      <c r="D36" s="37">
        <v>0</v>
      </c>
      <c r="E36" s="14">
        <f t="shared" si="0"/>
        <v>-400</v>
      </c>
    </row>
    <row r="37" spans="1:5" ht="12.75">
      <c r="A37" s="36">
        <v>9</v>
      </c>
      <c r="B37" s="10" t="s">
        <v>75</v>
      </c>
      <c r="C37" s="37">
        <v>200</v>
      </c>
      <c r="D37" s="37">
        <v>0</v>
      </c>
      <c r="E37" s="14">
        <f t="shared" si="0"/>
        <v>-200</v>
      </c>
    </row>
    <row r="38" spans="1:5" ht="12.75">
      <c r="A38" s="36">
        <v>10</v>
      </c>
      <c r="B38" s="10" t="s">
        <v>76</v>
      </c>
      <c r="C38" s="37">
        <v>350</v>
      </c>
      <c r="D38" s="37">
        <v>350</v>
      </c>
      <c r="E38" s="14">
        <f t="shared" si="0"/>
        <v>0</v>
      </c>
    </row>
    <row r="39" spans="1:5" ht="12.75">
      <c r="A39" s="36">
        <v>11</v>
      </c>
      <c r="B39" s="10" t="s">
        <v>77</v>
      </c>
      <c r="C39" s="37">
        <v>23815</v>
      </c>
      <c r="D39" s="37">
        <v>20029.52</v>
      </c>
      <c r="E39" s="14">
        <f t="shared" si="0"/>
        <v>-3785.4799999999996</v>
      </c>
    </row>
    <row r="40" spans="1:5" ht="12.75">
      <c r="A40" s="36">
        <v>12</v>
      </c>
      <c r="B40" s="10" t="s">
        <v>78</v>
      </c>
      <c r="C40" s="37">
        <v>1450</v>
      </c>
      <c r="D40" s="37">
        <v>1971.06</v>
      </c>
      <c r="E40" s="14">
        <f t="shared" si="0"/>
        <v>521.06</v>
      </c>
    </row>
    <row r="41" spans="1:5" ht="12.75">
      <c r="A41" s="36">
        <v>13</v>
      </c>
      <c r="B41" s="10" t="s">
        <v>79</v>
      </c>
      <c r="C41" s="37">
        <v>0</v>
      </c>
      <c r="D41" s="37"/>
      <c r="E41" s="14">
        <f t="shared" si="0"/>
        <v>0</v>
      </c>
    </row>
    <row r="42" spans="1:5" ht="12.75">
      <c r="A42" s="36">
        <v>14</v>
      </c>
      <c r="B42" s="10" t="s">
        <v>80</v>
      </c>
      <c r="C42" s="37">
        <v>2000</v>
      </c>
      <c r="D42" s="37">
        <v>1675.93</v>
      </c>
      <c r="E42" s="14">
        <f t="shared" si="0"/>
        <v>-324.06999999999994</v>
      </c>
    </row>
    <row r="43" spans="1:5" ht="12.75">
      <c r="A43" s="36">
        <v>15</v>
      </c>
      <c r="B43" s="10" t="s">
        <v>81</v>
      </c>
      <c r="C43" s="37">
        <v>3500</v>
      </c>
      <c r="D43" s="37">
        <v>3500.89</v>
      </c>
      <c r="E43" s="14">
        <f t="shared" si="0"/>
        <v>0.8899999999998727</v>
      </c>
    </row>
    <row r="44" spans="1:5" ht="12.75">
      <c r="A44" s="36">
        <v>16</v>
      </c>
      <c r="B44" s="10" t="s">
        <v>82</v>
      </c>
      <c r="C44" s="37">
        <f>2325-500</f>
        <v>1825</v>
      </c>
      <c r="D44" s="37">
        <v>1821.32</v>
      </c>
      <c r="E44" s="14">
        <f t="shared" si="0"/>
        <v>-3.6800000000000637</v>
      </c>
    </row>
    <row r="45" spans="1:5" ht="12.75">
      <c r="A45" s="36">
        <v>17</v>
      </c>
      <c r="B45" s="10" t="s">
        <v>83</v>
      </c>
      <c r="C45" s="37">
        <v>600</v>
      </c>
      <c r="D45" s="37">
        <v>450</v>
      </c>
      <c r="E45" s="14">
        <f t="shared" si="0"/>
        <v>-150</v>
      </c>
    </row>
    <row r="46" spans="1:5" ht="12.75">
      <c r="A46" s="36">
        <v>18</v>
      </c>
      <c r="B46" s="10" t="s">
        <v>84</v>
      </c>
      <c r="C46" s="37">
        <v>500</v>
      </c>
      <c r="D46" s="37">
        <v>463.83</v>
      </c>
      <c r="E46" s="14">
        <f t="shared" si="0"/>
        <v>-36.170000000000016</v>
      </c>
    </row>
    <row r="47" spans="1:5" ht="12.75">
      <c r="A47" s="36">
        <v>19</v>
      </c>
      <c r="B47" s="10" t="s">
        <v>85</v>
      </c>
      <c r="C47" s="37">
        <v>8100</v>
      </c>
      <c r="D47" s="37">
        <v>9074.56</v>
      </c>
      <c r="E47" s="14">
        <f t="shared" si="0"/>
        <v>974.5599999999995</v>
      </c>
    </row>
    <row r="48" spans="1:5" ht="12.75">
      <c r="A48" s="36">
        <v>20</v>
      </c>
      <c r="B48" s="10" t="s">
        <v>86</v>
      </c>
      <c r="C48" s="37">
        <v>7300</v>
      </c>
      <c r="D48" s="37">
        <v>6776.37</v>
      </c>
      <c r="E48" s="14">
        <f t="shared" si="0"/>
        <v>-523.6300000000001</v>
      </c>
    </row>
    <row r="49" spans="1:5" ht="12.75">
      <c r="A49" s="36">
        <v>21</v>
      </c>
      <c r="B49" s="10" t="s">
        <v>1</v>
      </c>
      <c r="C49" s="37">
        <v>200</v>
      </c>
      <c r="D49" s="37">
        <v>0</v>
      </c>
      <c r="E49" s="14">
        <f t="shared" si="0"/>
        <v>-200</v>
      </c>
    </row>
    <row r="50" spans="1:5" ht="12.75">
      <c r="A50" s="36">
        <v>22</v>
      </c>
      <c r="B50" s="10" t="s">
        <v>2</v>
      </c>
      <c r="C50" s="37">
        <v>2000</v>
      </c>
      <c r="D50" s="37">
        <v>2000</v>
      </c>
      <c r="E50" s="14">
        <f t="shared" si="0"/>
        <v>0</v>
      </c>
    </row>
    <row r="51" spans="1:5" ht="12.75">
      <c r="A51" s="36">
        <v>23</v>
      </c>
      <c r="B51" s="10" t="s">
        <v>3</v>
      </c>
      <c r="C51" s="37">
        <v>1500</v>
      </c>
      <c r="D51" s="37">
        <v>1598.23</v>
      </c>
      <c r="E51" s="14">
        <f t="shared" si="0"/>
        <v>98.23000000000002</v>
      </c>
    </row>
    <row r="52" spans="1:5" ht="12.75">
      <c r="A52" s="36">
        <v>24</v>
      </c>
      <c r="B52" s="10" t="s">
        <v>4</v>
      </c>
      <c r="C52" s="37">
        <v>2888</v>
      </c>
      <c r="D52" s="37">
        <v>2235</v>
      </c>
      <c r="E52" s="14">
        <f t="shared" si="0"/>
        <v>-653</v>
      </c>
    </row>
    <row r="53" spans="1:5" ht="12.75">
      <c r="A53" s="36">
        <v>25</v>
      </c>
      <c r="B53" s="10" t="s">
        <v>5</v>
      </c>
      <c r="C53" s="37">
        <v>500</v>
      </c>
      <c r="D53" s="37">
        <v>523.65</v>
      </c>
      <c r="E53" s="14">
        <f t="shared" si="0"/>
        <v>23.649999999999977</v>
      </c>
    </row>
    <row r="54" spans="1:5" ht="12.75">
      <c r="A54" s="36">
        <v>26</v>
      </c>
      <c r="B54" s="10" t="s">
        <v>6</v>
      </c>
      <c r="C54" s="37">
        <v>1000</v>
      </c>
      <c r="D54" s="37">
        <v>1000</v>
      </c>
      <c r="E54" s="14">
        <f t="shared" si="0"/>
        <v>0</v>
      </c>
    </row>
    <row r="55" spans="1:5" ht="12.75">
      <c r="A55" s="36">
        <v>27</v>
      </c>
      <c r="B55" s="10" t="s">
        <v>7</v>
      </c>
      <c r="C55" s="37">
        <v>100</v>
      </c>
      <c r="D55" s="37">
        <v>100</v>
      </c>
      <c r="E55" s="14">
        <f t="shared" si="0"/>
        <v>0</v>
      </c>
    </row>
    <row r="56" spans="1:5" ht="12.75">
      <c r="A56" s="36">
        <v>28</v>
      </c>
      <c r="B56" s="10" t="s">
        <v>8</v>
      </c>
      <c r="C56" s="37">
        <v>500</v>
      </c>
      <c r="D56" s="37">
        <v>0</v>
      </c>
      <c r="E56" s="14">
        <f t="shared" si="0"/>
        <v>-500</v>
      </c>
    </row>
    <row r="57" spans="1:5" ht="12.75">
      <c r="A57" s="36">
        <v>29</v>
      </c>
      <c r="B57" s="17" t="s">
        <v>9</v>
      </c>
      <c r="C57" s="37">
        <v>12000</v>
      </c>
      <c r="D57" s="37">
        <v>8864</v>
      </c>
      <c r="E57" s="14">
        <f t="shared" si="0"/>
        <v>-3136</v>
      </c>
    </row>
    <row r="58" spans="1:5" ht="12.75">
      <c r="A58" s="36">
        <v>30</v>
      </c>
      <c r="B58" s="17" t="s">
        <v>10</v>
      </c>
      <c r="C58" s="37">
        <v>200</v>
      </c>
      <c r="D58" s="37">
        <v>172.68</v>
      </c>
      <c r="E58" s="14">
        <f t="shared" si="0"/>
        <v>-27.319999999999993</v>
      </c>
    </row>
    <row r="59" spans="1:5" ht="12.75">
      <c r="A59" s="36">
        <v>31</v>
      </c>
      <c r="B59" s="17" t="s">
        <v>11</v>
      </c>
      <c r="C59" s="37"/>
      <c r="D59" s="37"/>
      <c r="E59" s="14">
        <f t="shared" si="0"/>
        <v>0</v>
      </c>
    </row>
    <row r="60" spans="1:5" ht="12.75">
      <c r="A60" s="36">
        <v>32</v>
      </c>
      <c r="B60" s="17" t="s">
        <v>12</v>
      </c>
      <c r="C60" s="37">
        <v>806</v>
      </c>
      <c r="D60" s="37">
        <v>0</v>
      </c>
      <c r="E60" s="14">
        <f t="shared" si="0"/>
        <v>-806</v>
      </c>
    </row>
    <row r="61" spans="1:5" ht="12.75">
      <c r="A61" s="36">
        <v>33</v>
      </c>
      <c r="B61" s="17" t="s">
        <v>13</v>
      </c>
      <c r="C61" s="37">
        <v>700</v>
      </c>
      <c r="D61" s="37">
        <v>0</v>
      </c>
      <c r="E61" s="14">
        <f t="shared" si="0"/>
        <v>-700</v>
      </c>
    </row>
    <row r="62" spans="1:5" ht="12.75">
      <c r="A62" s="36">
        <v>34</v>
      </c>
      <c r="B62" s="17" t="s">
        <v>14</v>
      </c>
      <c r="C62" s="18">
        <v>1500</v>
      </c>
      <c r="D62" s="18">
        <v>1915.67</v>
      </c>
      <c r="E62" s="14">
        <f t="shared" si="0"/>
        <v>415.6700000000001</v>
      </c>
    </row>
    <row r="63" spans="1:5" ht="12.75">
      <c r="A63" s="36">
        <v>35</v>
      </c>
      <c r="B63" s="62" t="s">
        <v>88</v>
      </c>
      <c r="C63" s="18">
        <v>19550</v>
      </c>
      <c r="D63" s="18">
        <v>16050</v>
      </c>
      <c r="E63" s="14">
        <f t="shared" si="0"/>
        <v>-3500</v>
      </c>
    </row>
    <row r="64" spans="1:5" ht="12.75">
      <c r="A64" s="36">
        <v>36</v>
      </c>
      <c r="B64" s="62" t="s">
        <v>89</v>
      </c>
      <c r="C64" s="18"/>
      <c r="D64" s="18">
        <v>1021.59</v>
      </c>
      <c r="E64" s="14">
        <f t="shared" si="0"/>
        <v>1021.59</v>
      </c>
    </row>
    <row r="65" spans="1:5" ht="12.75">
      <c r="A65" s="36">
        <v>37</v>
      </c>
      <c r="B65" s="62" t="s">
        <v>90</v>
      </c>
      <c r="C65" s="18"/>
      <c r="D65" s="18">
        <v>750.26</v>
      </c>
      <c r="E65" s="14">
        <f t="shared" si="0"/>
        <v>750.26</v>
      </c>
    </row>
    <row r="66" spans="1:5" ht="12.75">
      <c r="A66" s="36">
        <v>38</v>
      </c>
      <c r="B66" s="62" t="s">
        <v>91</v>
      </c>
      <c r="C66" s="18"/>
      <c r="D66" s="18">
        <v>481.49</v>
      </c>
      <c r="E66" s="14">
        <f t="shared" si="0"/>
        <v>481.49</v>
      </c>
    </row>
    <row r="67" spans="1:5" ht="12.75">
      <c r="A67" s="9"/>
      <c r="C67" s="15"/>
      <c r="D67" s="15"/>
      <c r="E67" s="15"/>
    </row>
    <row r="68" spans="1:5" ht="13.5" thickBot="1">
      <c r="A68" s="9"/>
      <c r="B68" s="20" t="s">
        <v>15</v>
      </c>
      <c r="C68" s="51">
        <f>SUM(C22:C67)</f>
        <v>157330</v>
      </c>
      <c r="D68" s="51">
        <f>SUM(D22:D67)</f>
        <v>142457.33</v>
      </c>
      <c r="E68" s="51">
        <f>SUM(E22:E67)</f>
        <v>-14872.670000000002</v>
      </c>
    </row>
    <row r="69" spans="1:5" ht="12.75">
      <c r="A69" s="9"/>
      <c r="B69" s="20"/>
      <c r="C69" s="21"/>
      <c r="D69" s="21"/>
      <c r="E69" s="21"/>
    </row>
    <row r="70" spans="1:5" ht="13.5" thickBot="1">
      <c r="A70" s="9"/>
      <c r="B70" s="20" t="s">
        <v>16</v>
      </c>
      <c r="C70" s="43">
        <f>C16-C68</f>
        <v>-19550</v>
      </c>
      <c r="D70" s="43">
        <f>D16-D68</f>
        <v>-18690.949999999997</v>
      </c>
      <c r="E70" s="43">
        <f>E16-E68</f>
        <v>859.049999999992</v>
      </c>
    </row>
    <row r="71" ht="13.5" thickTop="1"/>
  </sheetData>
  <sheetProtection/>
  <mergeCells count="2">
    <mergeCell ref="A2:B2"/>
    <mergeCell ref="C1:E1"/>
  </mergeCells>
  <printOptions/>
  <pageMargins left="0.25" right="0.25" top="0.25" bottom="0.25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25">
      <selection activeCell="B54" sqref="B54"/>
    </sheetView>
  </sheetViews>
  <sheetFormatPr defaultColWidth="8.8515625" defaultRowHeight="12.75"/>
  <cols>
    <col min="1" max="1" width="16.140625" style="9" customWidth="1"/>
    <col min="2" max="2" width="57.28125" style="0" customWidth="1"/>
    <col min="3" max="4" width="14.140625" style="14" customWidth="1"/>
    <col min="5" max="5" width="16.00390625" style="14" customWidth="1"/>
    <col min="6" max="6" width="21.28125" style="0" customWidth="1"/>
    <col min="7" max="8" width="8.8515625" style="0" customWidth="1"/>
    <col min="9" max="9" width="11.140625" style="0" customWidth="1"/>
  </cols>
  <sheetData>
    <row r="1" spans="1:6" ht="14.25" thickBot="1">
      <c r="A1" s="162" t="s">
        <v>25</v>
      </c>
      <c r="B1" s="163"/>
      <c r="C1" s="41"/>
      <c r="D1" s="41"/>
      <c r="E1" s="41" t="s">
        <v>20</v>
      </c>
      <c r="F1" s="3"/>
    </row>
    <row r="2" spans="1:6" ht="13.5" thickBot="1">
      <c r="A2" s="4" t="s">
        <v>26</v>
      </c>
      <c r="B2" s="5"/>
      <c r="C2" s="53" t="s">
        <v>27</v>
      </c>
      <c r="D2" s="53" t="s">
        <v>28</v>
      </c>
      <c r="E2" s="53" t="s">
        <v>29</v>
      </c>
      <c r="F2" s="54" t="s">
        <v>30</v>
      </c>
    </row>
    <row r="3" ht="12.75">
      <c r="B3" s="10" t="s">
        <v>31</v>
      </c>
    </row>
    <row r="4" spans="1:6" ht="12.75">
      <c r="A4" s="9" t="s">
        <v>32</v>
      </c>
      <c r="B4" s="10" t="s">
        <v>33</v>
      </c>
      <c r="C4" s="14">
        <f>2500*35</f>
        <v>87500</v>
      </c>
      <c r="F4" s="16" t="s">
        <v>34</v>
      </c>
    </row>
    <row r="5" spans="1:15" ht="29.25" customHeight="1">
      <c r="A5" s="9" t="s">
        <v>32</v>
      </c>
      <c r="B5" s="10" t="s">
        <v>35</v>
      </c>
      <c r="C5" s="14">
        <v>1000</v>
      </c>
      <c r="G5" s="160" t="s">
        <v>20</v>
      </c>
      <c r="H5" s="161"/>
      <c r="I5" s="161"/>
      <c r="J5" s="161"/>
      <c r="K5" s="161"/>
      <c r="L5" s="161"/>
      <c r="M5" s="161"/>
      <c r="N5" s="161"/>
      <c r="O5" s="161"/>
    </row>
    <row r="6" spans="1:3" ht="12.75">
      <c r="A6" s="9" t="s">
        <v>36</v>
      </c>
      <c r="B6" s="17" t="s">
        <v>37</v>
      </c>
      <c r="C6" s="14">
        <v>10000</v>
      </c>
    </row>
    <row r="7" spans="1:6" ht="13.5" thickBot="1">
      <c r="A7" s="9" t="s">
        <v>38</v>
      </c>
      <c r="B7" s="10" t="s">
        <v>39</v>
      </c>
      <c r="C7" s="41">
        <f>230*51</f>
        <v>11730</v>
      </c>
      <c r="D7" s="41"/>
      <c r="E7" s="41"/>
      <c r="F7" s="3"/>
    </row>
    <row r="8" spans="2:5" ht="13.5" thickBot="1">
      <c r="B8" s="20" t="s">
        <v>40</v>
      </c>
      <c r="C8" s="44">
        <f>SUM(C4:C7)</f>
        <v>110230</v>
      </c>
      <c r="D8" s="73"/>
      <c r="E8" s="22"/>
    </row>
    <row r="9" ht="12.75">
      <c r="B9" s="10"/>
    </row>
    <row r="10" spans="1:6" ht="12.75">
      <c r="A10" s="9" t="s">
        <v>41</v>
      </c>
      <c r="B10" s="10" t="s">
        <v>42</v>
      </c>
      <c r="C10" s="14">
        <f>600*6</f>
        <v>3600</v>
      </c>
      <c r="F10" s="16" t="s">
        <v>43</v>
      </c>
    </row>
    <row r="11" spans="1:6" ht="12.75">
      <c r="A11" s="9" t="s">
        <v>41</v>
      </c>
      <c r="B11" s="17" t="s">
        <v>44</v>
      </c>
      <c r="C11" s="14">
        <v>24000</v>
      </c>
      <c r="F11" s="16" t="s">
        <v>45</v>
      </c>
    </row>
    <row r="12" spans="1:6" ht="13.5" thickBot="1">
      <c r="A12" s="9" t="s">
        <v>41</v>
      </c>
      <c r="B12" s="60" t="s">
        <v>87</v>
      </c>
      <c r="C12" s="41"/>
      <c r="D12" s="41"/>
      <c r="E12" s="41"/>
      <c r="F12" s="3"/>
    </row>
    <row r="13" spans="2:5" ht="13.5" thickBot="1">
      <c r="B13" s="20" t="s">
        <v>46</v>
      </c>
      <c r="C13" s="44">
        <f>SUM(C10:C12)</f>
        <v>27600</v>
      </c>
      <c r="D13" s="73"/>
      <c r="E13" s="22"/>
    </row>
    <row r="14" ht="12.75">
      <c r="B14" s="17"/>
    </row>
    <row r="15" spans="2:5" ht="12.75">
      <c r="B15" s="26" t="s">
        <v>47</v>
      </c>
      <c r="C15" s="22">
        <f>C8+C13</f>
        <v>137830</v>
      </c>
      <c r="D15" s="22"/>
      <c r="E15" s="22"/>
    </row>
    <row r="16" spans="1:6" ht="13.5" thickBot="1">
      <c r="A16" s="29"/>
      <c r="B16" s="3"/>
      <c r="C16" s="41"/>
      <c r="D16" s="41"/>
      <c r="E16" s="41"/>
      <c r="F16" s="19"/>
    </row>
    <row r="17" spans="1:2" ht="12.75">
      <c r="A17" s="31" t="s">
        <v>48</v>
      </c>
      <c r="B17" s="32"/>
    </row>
    <row r="18" spans="1:2" ht="12.75">
      <c r="A18" s="34" t="s">
        <v>49</v>
      </c>
      <c r="B18" s="34" t="s">
        <v>50</v>
      </c>
    </row>
    <row r="19" spans="1:2" ht="12.75">
      <c r="A19" s="36">
        <v>1</v>
      </c>
      <c r="B19" s="10" t="s">
        <v>51</v>
      </c>
    </row>
    <row r="20" spans="1:3" ht="12.75">
      <c r="A20" s="36" t="s">
        <v>52</v>
      </c>
      <c r="B20" s="10" t="s">
        <v>53</v>
      </c>
      <c r="C20" s="14">
        <v>1834</v>
      </c>
    </row>
    <row r="21" spans="1:3" ht="12.75">
      <c r="A21" s="36" t="s">
        <v>54</v>
      </c>
      <c r="B21" s="10" t="s">
        <v>55</v>
      </c>
      <c r="C21" s="14">
        <v>1700</v>
      </c>
    </row>
    <row r="22" spans="1:3" ht="12.75">
      <c r="A22" s="36" t="s">
        <v>56</v>
      </c>
      <c r="B22" s="10" t="s">
        <v>57</v>
      </c>
      <c r="C22" s="14">
        <v>11730</v>
      </c>
    </row>
    <row r="23" spans="1:3" ht="12.75">
      <c r="A23" s="36" t="s">
        <v>58</v>
      </c>
      <c r="B23" s="10" t="s">
        <v>59</v>
      </c>
      <c r="C23" s="14">
        <v>4500</v>
      </c>
    </row>
    <row r="24" spans="1:3" ht="12.75">
      <c r="A24" s="36" t="s">
        <v>60</v>
      </c>
      <c r="B24" s="10" t="s">
        <v>61</v>
      </c>
      <c r="C24" s="14">
        <v>1460</v>
      </c>
    </row>
    <row r="25" spans="1:3" ht="12.75">
      <c r="A25" s="36" t="s">
        <v>62</v>
      </c>
      <c r="B25" s="10" t="s">
        <v>63</v>
      </c>
      <c r="C25" s="14">
        <v>1300</v>
      </c>
    </row>
    <row r="26" spans="1:3" ht="12.75">
      <c r="A26" s="36" t="s">
        <v>64</v>
      </c>
      <c r="B26" s="10" t="s">
        <v>65</v>
      </c>
      <c r="C26" s="14">
        <v>1000</v>
      </c>
    </row>
    <row r="27" spans="1:3" ht="12.75">
      <c r="A27" s="36" t="s">
        <v>66</v>
      </c>
      <c r="B27" s="10" t="s">
        <v>67</v>
      </c>
      <c r="C27" s="14">
        <v>1600</v>
      </c>
    </row>
    <row r="28" spans="1:4" ht="12.75">
      <c r="A28" s="36">
        <v>2</v>
      </c>
      <c r="B28" s="10" t="s">
        <v>68</v>
      </c>
      <c r="C28" s="42">
        <v>18150</v>
      </c>
      <c r="D28" s="42"/>
    </row>
    <row r="29" spans="1:3" ht="12.75">
      <c r="A29" s="36">
        <v>3</v>
      </c>
      <c r="B29" s="10" t="s">
        <v>69</v>
      </c>
      <c r="C29" s="14">
        <v>250</v>
      </c>
    </row>
    <row r="30" spans="1:3" ht="12.75">
      <c r="A30" s="36">
        <v>4</v>
      </c>
      <c r="B30" s="10" t="s">
        <v>70</v>
      </c>
      <c r="C30" s="14">
        <v>0</v>
      </c>
    </row>
    <row r="31" spans="1:3" ht="12.75">
      <c r="A31" s="36">
        <v>5</v>
      </c>
      <c r="B31" s="10" t="s">
        <v>71</v>
      </c>
      <c r="C31" s="14">
        <v>6272</v>
      </c>
    </row>
    <row r="32" spans="1:15" ht="12.75">
      <c r="A32" s="36">
        <v>6</v>
      </c>
      <c r="B32" s="10" t="s">
        <v>72</v>
      </c>
      <c r="C32" s="14">
        <v>20000</v>
      </c>
      <c r="F32" s="40"/>
      <c r="G32" s="38"/>
      <c r="H32" s="38"/>
      <c r="I32" s="38"/>
      <c r="J32" s="38"/>
      <c r="K32" s="38"/>
      <c r="L32" s="38"/>
      <c r="M32" s="38"/>
      <c r="N32" s="38"/>
      <c r="O32" s="38"/>
    </row>
    <row r="33" spans="1:3" ht="12.75">
      <c r="A33" s="36">
        <v>7</v>
      </c>
      <c r="B33" s="10" t="s">
        <v>73</v>
      </c>
      <c r="C33" s="14">
        <v>750</v>
      </c>
    </row>
    <row r="34" spans="1:3" ht="12.75">
      <c r="A34" s="36">
        <v>8</v>
      </c>
      <c r="B34" s="10" t="s">
        <v>74</v>
      </c>
      <c r="C34" s="14">
        <v>200</v>
      </c>
    </row>
    <row r="35" spans="1:3" ht="12.75">
      <c r="A35" s="36">
        <v>9</v>
      </c>
      <c r="B35" s="10" t="s">
        <v>75</v>
      </c>
      <c r="C35" s="14">
        <v>200</v>
      </c>
    </row>
    <row r="36" spans="1:3" ht="12.75">
      <c r="A36" s="36">
        <v>10</v>
      </c>
      <c r="B36" s="10" t="s">
        <v>76</v>
      </c>
      <c r="C36" s="14">
        <v>350</v>
      </c>
    </row>
    <row r="37" spans="1:3" ht="12.75">
      <c r="A37" s="36">
        <v>11</v>
      </c>
      <c r="B37" s="10" t="s">
        <v>77</v>
      </c>
      <c r="C37" s="14">
        <v>23815</v>
      </c>
    </row>
    <row r="38" spans="1:3" ht="12.75">
      <c r="A38" s="36">
        <v>12</v>
      </c>
      <c r="B38" s="10" t="s">
        <v>78</v>
      </c>
      <c r="C38" s="14">
        <v>1450</v>
      </c>
    </row>
    <row r="39" spans="1:3" ht="12.75">
      <c r="A39" s="36">
        <v>13</v>
      </c>
      <c r="B39" s="10" t="s">
        <v>79</v>
      </c>
      <c r="C39" s="14">
        <v>0</v>
      </c>
    </row>
    <row r="40" spans="1:3" ht="12.75">
      <c r="A40" s="36">
        <v>14</v>
      </c>
      <c r="B40" s="10" t="s">
        <v>80</v>
      </c>
      <c r="C40" s="14">
        <v>0</v>
      </c>
    </row>
    <row r="41" spans="1:3" ht="12.75">
      <c r="A41" s="36">
        <v>15</v>
      </c>
      <c r="B41" s="10" t="s">
        <v>81</v>
      </c>
      <c r="C41" s="14">
        <v>4000</v>
      </c>
    </row>
    <row r="42" spans="1:3" ht="12.75">
      <c r="A42" s="36">
        <v>16</v>
      </c>
      <c r="B42" s="10" t="s">
        <v>82</v>
      </c>
      <c r="C42" s="14">
        <v>1825</v>
      </c>
    </row>
    <row r="43" spans="1:3" ht="12.75">
      <c r="A43" s="36">
        <v>17</v>
      </c>
      <c r="B43" s="10" t="s">
        <v>83</v>
      </c>
      <c r="C43" s="14">
        <v>600</v>
      </c>
    </row>
    <row r="44" spans="1:3" ht="12.75">
      <c r="A44" s="36">
        <v>18</v>
      </c>
      <c r="B44" s="10" t="s">
        <v>84</v>
      </c>
      <c r="C44" s="14">
        <v>500</v>
      </c>
    </row>
    <row r="45" spans="1:3" ht="12.75">
      <c r="A45" s="36">
        <v>19</v>
      </c>
      <c r="B45" s="10" t="s">
        <v>85</v>
      </c>
      <c r="C45" s="14">
        <v>0</v>
      </c>
    </row>
    <row r="46" spans="1:9" ht="12.75">
      <c r="A46" s="36">
        <v>20</v>
      </c>
      <c r="B46" s="10" t="s">
        <v>86</v>
      </c>
      <c r="C46" s="14">
        <v>8400</v>
      </c>
      <c r="F46" s="63" t="s">
        <v>0</v>
      </c>
      <c r="G46" s="63"/>
      <c r="H46" s="63"/>
      <c r="I46" s="63"/>
    </row>
    <row r="47" spans="1:3" ht="12.75">
      <c r="A47" s="36">
        <v>21</v>
      </c>
      <c r="B47" s="10" t="s">
        <v>1</v>
      </c>
      <c r="C47" s="14">
        <v>0</v>
      </c>
    </row>
    <row r="48" spans="1:6" ht="12.75">
      <c r="A48" s="36">
        <v>22</v>
      </c>
      <c r="B48" s="10" t="s">
        <v>2</v>
      </c>
      <c r="C48" s="14">
        <v>2000</v>
      </c>
      <c r="F48">
        <f>2+3.6+2.8</f>
        <v>8.399999999999999</v>
      </c>
    </row>
    <row r="49" spans="1:3" ht="12.75">
      <c r="A49" s="36">
        <v>23</v>
      </c>
      <c r="B49" s="10" t="s">
        <v>3</v>
      </c>
      <c r="C49" s="14">
        <v>1500</v>
      </c>
    </row>
    <row r="50" spans="1:3" ht="12.75">
      <c r="A50" s="36">
        <v>24</v>
      </c>
      <c r="B50" s="10" t="s">
        <v>4</v>
      </c>
      <c r="C50" s="14">
        <v>2888</v>
      </c>
    </row>
    <row r="51" spans="1:8" ht="12.75">
      <c r="A51" s="36">
        <v>25</v>
      </c>
      <c r="B51" s="10" t="s">
        <v>5</v>
      </c>
      <c r="C51" s="14">
        <v>550</v>
      </c>
      <c r="F51" s="40"/>
      <c r="G51" s="40"/>
      <c r="H51" s="40"/>
    </row>
    <row r="52" spans="1:3" ht="12.75">
      <c r="A52" s="36">
        <v>26</v>
      </c>
      <c r="B52" s="10" t="s">
        <v>6</v>
      </c>
      <c r="C52" s="14">
        <v>1000</v>
      </c>
    </row>
    <row r="53" spans="1:3" ht="12.75">
      <c r="A53" s="36">
        <v>27</v>
      </c>
      <c r="B53" s="10" t="s">
        <v>7</v>
      </c>
      <c r="C53" s="14">
        <v>100</v>
      </c>
    </row>
    <row r="54" spans="1:3" ht="12.75">
      <c r="A54" s="36">
        <v>28</v>
      </c>
      <c r="B54" s="10" t="s">
        <v>8</v>
      </c>
      <c r="C54" s="14">
        <v>500</v>
      </c>
    </row>
    <row r="55" spans="1:13" ht="12.75">
      <c r="A55" s="36">
        <v>29</v>
      </c>
      <c r="B55" s="17" t="s">
        <v>9</v>
      </c>
      <c r="C55" s="14">
        <v>13333</v>
      </c>
      <c r="F55" s="40" t="s">
        <v>20</v>
      </c>
      <c r="G55" s="38"/>
      <c r="H55" s="38"/>
      <c r="I55" s="38"/>
      <c r="J55" s="38"/>
      <c r="K55" s="38"/>
      <c r="L55" s="38"/>
      <c r="M55" s="38"/>
    </row>
    <row r="56" spans="1:3" ht="12.75">
      <c r="A56" s="36">
        <v>30</v>
      </c>
      <c r="B56" s="17" t="s">
        <v>10</v>
      </c>
      <c r="C56" s="14">
        <v>200</v>
      </c>
    </row>
    <row r="57" spans="1:2" ht="12.75">
      <c r="A57" s="36">
        <v>31</v>
      </c>
      <c r="B57" s="17" t="s">
        <v>11</v>
      </c>
    </row>
    <row r="58" spans="1:3" ht="12.75">
      <c r="A58" s="36">
        <v>32</v>
      </c>
      <c r="B58" s="17" t="s">
        <v>12</v>
      </c>
      <c r="C58" s="14">
        <v>806</v>
      </c>
    </row>
    <row r="59" spans="1:3" ht="12.75">
      <c r="A59" s="36">
        <v>33</v>
      </c>
      <c r="B59" s="17" t="s">
        <v>13</v>
      </c>
      <c r="C59" s="14">
        <v>700</v>
      </c>
    </row>
    <row r="60" spans="1:5" ht="13.5" thickBot="1">
      <c r="A60" s="36">
        <v>34</v>
      </c>
      <c r="B60" s="17" t="s">
        <v>14</v>
      </c>
      <c r="C60" s="52">
        <v>0</v>
      </c>
      <c r="D60" s="52"/>
      <c r="E60" s="55"/>
    </row>
    <row r="61" spans="1:5" ht="12.75">
      <c r="A61" s="36">
        <v>35</v>
      </c>
      <c r="B61" s="62" t="s">
        <v>88</v>
      </c>
      <c r="C61" s="18"/>
      <c r="D61" s="18"/>
      <c r="E61" s="61"/>
    </row>
    <row r="62" spans="1:5" ht="12.75">
      <c r="A62" s="36">
        <v>36</v>
      </c>
      <c r="B62" s="62" t="s">
        <v>89</v>
      </c>
      <c r="C62" s="18"/>
      <c r="D62" s="18"/>
      <c r="E62" s="61"/>
    </row>
    <row r="63" spans="1:5" ht="12.75">
      <c r="A63" s="36">
        <v>37</v>
      </c>
      <c r="B63" s="62" t="s">
        <v>90</v>
      </c>
      <c r="C63" s="18"/>
      <c r="D63" s="18"/>
      <c r="E63" s="61"/>
    </row>
    <row r="64" spans="1:5" ht="12.75">
      <c r="A64" s="36">
        <v>38</v>
      </c>
      <c r="B64" s="62" t="s">
        <v>91</v>
      </c>
      <c r="C64" s="18"/>
      <c r="D64" s="18"/>
      <c r="E64" s="61"/>
    </row>
    <row r="65" spans="3:5" ht="12.75">
      <c r="C65" s="15"/>
      <c r="D65" s="15"/>
      <c r="E65" s="56"/>
    </row>
    <row r="66" spans="2:5" ht="13.5" thickBot="1">
      <c r="B66" s="20" t="s">
        <v>15</v>
      </c>
      <c r="C66" s="51">
        <f>SUM(C20:C65)</f>
        <v>135463</v>
      </c>
      <c r="D66" s="51"/>
      <c r="E66" s="57">
        <f>SUM(E20:E65)</f>
        <v>0</v>
      </c>
    </row>
    <row r="67" spans="2:5" ht="12.75">
      <c r="B67" s="20"/>
      <c r="C67" s="21"/>
      <c r="D67" s="21"/>
      <c r="E67" s="58"/>
    </row>
    <row r="68" spans="2:5" ht="13.5" thickBot="1">
      <c r="B68" s="20" t="s">
        <v>16</v>
      </c>
      <c r="C68" s="43">
        <f>+C15-C66</f>
        <v>2367</v>
      </c>
      <c r="D68" s="43"/>
      <c r="E68" s="59">
        <v>0</v>
      </c>
    </row>
    <row r="69" ht="13.5" thickTop="1">
      <c r="B69" s="20"/>
    </row>
    <row r="70" ht="12.75">
      <c r="B70" s="20"/>
    </row>
    <row r="71" ht="12.75">
      <c r="A71" s="4" t="s">
        <v>17</v>
      </c>
    </row>
    <row r="72" spans="1:2" ht="12.75">
      <c r="A72" s="39">
        <v>1</v>
      </c>
      <c r="B72" t="s">
        <v>18</v>
      </c>
    </row>
    <row r="73" ht="12.75">
      <c r="B73" t="s">
        <v>19</v>
      </c>
    </row>
    <row r="74" spans="1:2" ht="12.75">
      <c r="A74" s="39"/>
      <c r="B74" s="16"/>
    </row>
  </sheetData>
  <sheetProtection/>
  <mergeCells count="2">
    <mergeCell ref="G5:O5"/>
    <mergeCell ref="A1:B1"/>
  </mergeCells>
  <printOptions/>
  <pageMargins left="0.25" right="0.25" top="0.25" bottom="0.25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="75" zoomScaleNormal="75" zoomScalePageLayoutView="0" workbookViewId="0" topLeftCell="A12">
      <selection activeCell="D60" sqref="D60"/>
    </sheetView>
  </sheetViews>
  <sheetFormatPr defaultColWidth="9.140625" defaultRowHeight="12.75"/>
  <cols>
    <col min="1" max="1" width="16.140625" style="9" customWidth="1"/>
    <col min="2" max="2" width="57.28125" style="0" customWidth="1"/>
    <col min="3" max="3" width="20.00390625" style="14" customWidth="1"/>
    <col min="4" max="4" width="14.140625" style="14" customWidth="1"/>
    <col min="5" max="5" width="16.00390625" style="14" customWidth="1"/>
    <col min="6" max="6" width="21.28125" style="0" customWidth="1"/>
  </cols>
  <sheetData>
    <row r="1" spans="1:6" ht="14.25" thickBot="1">
      <c r="A1" s="162" t="s">
        <v>92</v>
      </c>
      <c r="B1" s="163"/>
      <c r="C1" s="41"/>
      <c r="D1" s="41"/>
      <c r="E1" s="41" t="s">
        <v>20</v>
      </c>
      <c r="F1" s="3"/>
    </row>
    <row r="2" spans="1:6" ht="13.5" thickBot="1">
      <c r="A2" s="4" t="s">
        <v>26</v>
      </c>
      <c r="B2" s="5"/>
      <c r="C2" s="53" t="s">
        <v>27</v>
      </c>
      <c r="D2" s="53" t="s">
        <v>28</v>
      </c>
      <c r="E2" s="53" t="s">
        <v>29</v>
      </c>
      <c r="F2" s="54" t="s">
        <v>30</v>
      </c>
    </row>
    <row r="3" ht="12.75">
      <c r="B3" s="10" t="s">
        <v>31</v>
      </c>
    </row>
    <row r="4" spans="1:6" ht="12.75">
      <c r="A4" s="9" t="s">
        <v>32</v>
      </c>
      <c r="B4" s="10" t="s">
        <v>33</v>
      </c>
      <c r="C4" s="14">
        <f>2500*35</f>
        <v>87500</v>
      </c>
      <c r="F4" s="16"/>
    </row>
    <row r="5" spans="1:5" ht="12.75">
      <c r="A5" s="9" t="s">
        <v>32</v>
      </c>
      <c r="B5" s="10" t="s">
        <v>35</v>
      </c>
      <c r="C5" s="14">
        <v>300</v>
      </c>
      <c r="E5" s="14">
        <v>-700</v>
      </c>
    </row>
    <row r="6" spans="1:5" ht="12.75">
      <c r="A6" s="9" t="s">
        <v>36</v>
      </c>
      <c r="B6" s="17" t="s">
        <v>37</v>
      </c>
      <c r="C6" s="14">
        <v>0</v>
      </c>
      <c r="E6" s="14">
        <v>-10000</v>
      </c>
    </row>
    <row r="7" spans="1:6" ht="13.5" thickBot="1">
      <c r="A7" s="9" t="s">
        <v>38</v>
      </c>
      <c r="B7" s="32" t="s">
        <v>93</v>
      </c>
      <c r="C7" s="41">
        <v>12750</v>
      </c>
      <c r="D7" s="41"/>
      <c r="E7" s="41">
        <v>1020</v>
      </c>
      <c r="F7" s="3"/>
    </row>
    <row r="8" spans="2:5" ht="13.5" thickBot="1">
      <c r="B8" s="20" t="s">
        <v>40</v>
      </c>
      <c r="C8" s="44">
        <f>SUM(C4:C7)</f>
        <v>100550</v>
      </c>
      <c r="D8" s="73"/>
      <c r="E8" s="44">
        <f>SUM(E4:E7)</f>
        <v>-9680</v>
      </c>
    </row>
    <row r="9" ht="12.75">
      <c r="B9" s="10"/>
    </row>
    <row r="10" spans="1:6" ht="12.75">
      <c r="A10" s="9" t="s">
        <v>41</v>
      </c>
      <c r="B10" s="10" t="s">
        <v>42</v>
      </c>
      <c r="C10" s="14">
        <v>4800</v>
      </c>
      <c r="E10" s="14">
        <v>750</v>
      </c>
      <c r="F10" s="16"/>
    </row>
    <row r="11" spans="1:6" ht="12.75">
      <c r="A11" s="9" t="s">
        <v>41</v>
      </c>
      <c r="B11" s="17" t="s">
        <v>44</v>
      </c>
      <c r="C11" s="14">
        <v>24000</v>
      </c>
      <c r="F11" s="16"/>
    </row>
    <row r="12" spans="1:6" ht="13.5" thickBot="1">
      <c r="A12" s="9" t="s">
        <v>41</v>
      </c>
      <c r="B12" s="60" t="s">
        <v>87</v>
      </c>
      <c r="C12" s="41"/>
      <c r="D12" s="41"/>
      <c r="E12" s="41"/>
      <c r="F12" s="3"/>
    </row>
    <row r="13" spans="2:5" ht="13.5" thickBot="1">
      <c r="B13" s="20" t="s">
        <v>46</v>
      </c>
      <c r="C13" s="44">
        <f>SUM(C10:C12)</f>
        <v>28800</v>
      </c>
      <c r="D13" s="73"/>
      <c r="E13" s="44">
        <f>SUM(E10:E12)</f>
        <v>750</v>
      </c>
    </row>
    <row r="14" ht="12.75">
      <c r="B14" s="17"/>
    </row>
    <row r="15" spans="2:5" ht="12.75">
      <c r="B15" s="26" t="s">
        <v>47</v>
      </c>
      <c r="C15" s="22">
        <f>C8+C13</f>
        <v>129350</v>
      </c>
      <c r="D15" s="22"/>
      <c r="E15" s="22">
        <f>E8+E13</f>
        <v>-8930</v>
      </c>
    </row>
    <row r="16" spans="1:6" ht="13.5" thickBot="1">
      <c r="A16" s="29"/>
      <c r="B16" s="3"/>
      <c r="C16" s="41"/>
      <c r="D16" s="41"/>
      <c r="E16" s="41"/>
      <c r="F16" s="19"/>
    </row>
    <row r="17" spans="1:2" ht="12.75">
      <c r="A17" s="31" t="s">
        <v>48</v>
      </c>
      <c r="B17" s="32"/>
    </row>
    <row r="18" spans="1:2" ht="12.75">
      <c r="A18" s="34" t="s">
        <v>49</v>
      </c>
      <c r="B18" s="34" t="s">
        <v>50</v>
      </c>
    </row>
    <row r="19" spans="1:2" ht="12.75">
      <c r="A19" s="36">
        <v>1</v>
      </c>
      <c r="B19" s="10" t="s">
        <v>51</v>
      </c>
    </row>
    <row r="20" spans="1:3" ht="12.75">
      <c r="A20" s="36" t="s">
        <v>52</v>
      </c>
      <c r="B20" s="10" t="s">
        <v>53</v>
      </c>
      <c r="C20" s="14">
        <v>1834</v>
      </c>
    </row>
    <row r="21" spans="1:5" ht="12.75">
      <c r="A21" s="36" t="s">
        <v>54</v>
      </c>
      <c r="B21" s="10" t="s">
        <v>55</v>
      </c>
      <c r="C21" s="14">
        <v>1800</v>
      </c>
      <c r="E21" s="14">
        <v>100</v>
      </c>
    </row>
    <row r="22" spans="1:5" ht="12.75">
      <c r="A22" s="36" t="s">
        <v>56</v>
      </c>
      <c r="B22" s="10" t="s">
        <v>57</v>
      </c>
      <c r="C22" s="14">
        <v>12750</v>
      </c>
      <c r="E22" s="14">
        <v>1020</v>
      </c>
    </row>
    <row r="23" spans="1:5" ht="12.75">
      <c r="A23" s="36" t="s">
        <v>58</v>
      </c>
      <c r="B23" s="10" t="s">
        <v>59</v>
      </c>
      <c r="C23" s="14">
        <v>5500</v>
      </c>
      <c r="E23" s="14">
        <v>1000</v>
      </c>
    </row>
    <row r="24" spans="1:5" ht="12.75">
      <c r="A24" s="36" t="s">
        <v>60</v>
      </c>
      <c r="B24" s="10" t="s">
        <v>61</v>
      </c>
      <c r="C24" s="14">
        <v>2000</v>
      </c>
      <c r="E24" s="14">
        <v>540</v>
      </c>
    </row>
    <row r="25" spans="1:3" ht="12.75">
      <c r="A25" s="36" t="s">
        <v>62</v>
      </c>
      <c r="B25" s="10" t="s">
        <v>63</v>
      </c>
      <c r="C25" s="14">
        <v>1300</v>
      </c>
    </row>
    <row r="26" spans="1:3" ht="12.75">
      <c r="A26" s="36" t="s">
        <v>64</v>
      </c>
      <c r="B26" s="10" t="s">
        <v>65</v>
      </c>
      <c r="C26" s="14">
        <v>1000</v>
      </c>
    </row>
    <row r="27" spans="1:3" ht="12.75">
      <c r="A27" s="36" t="s">
        <v>66</v>
      </c>
      <c r="B27" s="10" t="s">
        <v>67</v>
      </c>
      <c r="C27" s="14">
        <v>1600</v>
      </c>
    </row>
    <row r="28" spans="1:5" ht="12.75">
      <c r="A28" s="36">
        <v>2</v>
      </c>
      <c r="B28" s="10" t="s">
        <v>68</v>
      </c>
      <c r="C28" s="42">
        <v>25000</v>
      </c>
      <c r="D28" s="42"/>
      <c r="E28" s="14">
        <v>6850</v>
      </c>
    </row>
    <row r="29" spans="1:3" ht="12.75">
      <c r="A29" s="36">
        <v>3</v>
      </c>
      <c r="B29" s="10" t="s">
        <v>69</v>
      </c>
      <c r="C29" s="14">
        <v>250</v>
      </c>
    </row>
    <row r="30" spans="1:5" ht="12.75">
      <c r="A30" s="36">
        <v>4</v>
      </c>
      <c r="B30" s="10" t="s">
        <v>70</v>
      </c>
      <c r="C30" s="14">
        <v>350</v>
      </c>
      <c r="E30" s="14">
        <v>350</v>
      </c>
    </row>
    <row r="31" spans="1:3" ht="12.75">
      <c r="A31" s="36">
        <v>5</v>
      </c>
      <c r="B31" s="10" t="s">
        <v>71</v>
      </c>
      <c r="C31" s="14">
        <v>6272</v>
      </c>
    </row>
    <row r="32" spans="1:6" ht="12.75">
      <c r="A32" s="36">
        <v>6</v>
      </c>
      <c r="B32" s="10" t="s">
        <v>72</v>
      </c>
      <c r="C32" s="14">
        <v>12500</v>
      </c>
      <c r="E32" s="14">
        <v>-7500</v>
      </c>
      <c r="F32" s="40"/>
    </row>
    <row r="33" spans="1:3" ht="12.75">
      <c r="A33" s="36">
        <v>7</v>
      </c>
      <c r="B33" s="10" t="s">
        <v>73</v>
      </c>
      <c r="C33" s="14">
        <v>750</v>
      </c>
    </row>
    <row r="34" spans="1:3" ht="12.75">
      <c r="A34" s="36">
        <v>8</v>
      </c>
      <c r="B34" s="10" t="s">
        <v>74</v>
      </c>
      <c r="C34" s="14">
        <v>200</v>
      </c>
    </row>
    <row r="35" spans="1:3" ht="12.75">
      <c r="A35" s="36">
        <v>9</v>
      </c>
      <c r="B35" s="10" t="s">
        <v>75</v>
      </c>
      <c r="C35" s="14">
        <v>200</v>
      </c>
    </row>
    <row r="36" spans="1:3" ht="12.75">
      <c r="A36" s="36">
        <v>10</v>
      </c>
      <c r="B36" s="10" t="s">
        <v>76</v>
      </c>
      <c r="C36" s="14">
        <v>350</v>
      </c>
    </row>
    <row r="37" spans="1:5" ht="12.75">
      <c r="A37" s="36">
        <v>11</v>
      </c>
      <c r="B37" s="10" t="s">
        <v>77</v>
      </c>
      <c r="C37" s="14">
        <v>24000</v>
      </c>
      <c r="E37" s="14">
        <v>185</v>
      </c>
    </row>
    <row r="38" spans="1:3" ht="12.75">
      <c r="A38" s="36">
        <v>12</v>
      </c>
      <c r="B38" s="10" t="s">
        <v>78</v>
      </c>
      <c r="C38" s="14">
        <v>1450</v>
      </c>
    </row>
    <row r="39" spans="1:3" ht="12.75">
      <c r="A39" s="36">
        <v>13</v>
      </c>
      <c r="B39" s="10" t="s">
        <v>79</v>
      </c>
      <c r="C39" s="14">
        <v>0</v>
      </c>
    </row>
    <row r="40" spans="1:3" ht="12.75">
      <c r="A40" s="36">
        <v>14</v>
      </c>
      <c r="B40" s="10" t="s">
        <v>80</v>
      </c>
      <c r="C40" s="14">
        <v>0</v>
      </c>
    </row>
    <row r="41" spans="1:5" ht="12.75">
      <c r="A41" s="36">
        <v>15</v>
      </c>
      <c r="B41" s="10" t="s">
        <v>81</v>
      </c>
      <c r="C41" s="14">
        <v>4500</v>
      </c>
      <c r="E41" s="14">
        <v>500</v>
      </c>
    </row>
    <row r="42" spans="1:5" ht="12.75">
      <c r="A42" s="36">
        <v>16</v>
      </c>
      <c r="B42" s="10" t="s">
        <v>82</v>
      </c>
      <c r="C42" s="14">
        <v>2500</v>
      </c>
      <c r="E42" s="14">
        <v>675</v>
      </c>
    </row>
    <row r="43" spans="1:3" ht="12.75">
      <c r="A43" s="36">
        <v>17</v>
      </c>
      <c r="B43" s="10" t="s">
        <v>83</v>
      </c>
      <c r="C43" s="14">
        <v>600</v>
      </c>
    </row>
    <row r="44" spans="1:3" ht="12.75">
      <c r="A44" s="36">
        <v>18</v>
      </c>
      <c r="B44" s="10" t="s">
        <v>84</v>
      </c>
      <c r="C44" s="14">
        <v>500</v>
      </c>
    </row>
    <row r="45" spans="1:3" ht="12.75">
      <c r="A45" s="36">
        <v>19</v>
      </c>
      <c r="B45" s="10" t="s">
        <v>85</v>
      </c>
      <c r="C45" s="14">
        <v>0</v>
      </c>
    </row>
    <row r="46" spans="1:6" ht="12.75">
      <c r="A46" s="36">
        <v>20</v>
      </c>
      <c r="B46" s="10" t="s">
        <v>86</v>
      </c>
      <c r="C46" s="14">
        <v>8400</v>
      </c>
      <c r="F46" s="63"/>
    </row>
    <row r="47" spans="1:5" ht="12.75">
      <c r="A47" s="36">
        <v>21</v>
      </c>
      <c r="B47" s="10" t="s">
        <v>1</v>
      </c>
      <c r="C47" s="14">
        <v>200</v>
      </c>
      <c r="E47" s="14">
        <v>200</v>
      </c>
    </row>
    <row r="48" spans="1:3" ht="12.75">
      <c r="A48" s="36">
        <v>22</v>
      </c>
      <c r="B48" s="10" t="s">
        <v>2</v>
      </c>
      <c r="C48" s="14">
        <v>3000</v>
      </c>
    </row>
    <row r="49" spans="1:3" ht="12.75">
      <c r="A49" s="36">
        <v>23</v>
      </c>
      <c r="B49" s="10" t="s">
        <v>3</v>
      </c>
      <c r="C49" s="14">
        <v>1500</v>
      </c>
    </row>
    <row r="50" spans="1:3" ht="12.75">
      <c r="A50" s="36">
        <v>24</v>
      </c>
      <c r="B50" s="10" t="s">
        <v>4</v>
      </c>
      <c r="C50" s="14">
        <v>2888</v>
      </c>
    </row>
    <row r="51" spans="1:6" ht="12.75">
      <c r="A51" s="36">
        <v>25</v>
      </c>
      <c r="B51" s="10" t="s">
        <v>5</v>
      </c>
      <c r="C51" s="14">
        <v>550</v>
      </c>
      <c r="F51" s="40"/>
    </row>
    <row r="52" spans="1:3" ht="12.75">
      <c r="A52" s="36">
        <v>26</v>
      </c>
      <c r="B52" s="10" t="s">
        <v>6</v>
      </c>
      <c r="C52" s="14">
        <v>1000</v>
      </c>
    </row>
    <row r="53" spans="1:3" ht="12.75">
      <c r="A53" s="36">
        <v>27</v>
      </c>
      <c r="B53" s="10" t="s">
        <v>7</v>
      </c>
      <c r="C53" s="14">
        <v>100</v>
      </c>
    </row>
    <row r="54" spans="1:3" ht="12.75">
      <c r="A54" s="36">
        <v>28</v>
      </c>
      <c r="B54" s="10" t="s">
        <v>8</v>
      </c>
      <c r="C54" s="14">
        <v>500</v>
      </c>
    </row>
    <row r="55" spans="1:6" ht="12.75">
      <c r="A55" s="36">
        <v>29</v>
      </c>
      <c r="B55" s="17" t="s">
        <v>9</v>
      </c>
      <c r="C55" s="14">
        <v>2300</v>
      </c>
      <c r="E55" s="14">
        <v>-11033</v>
      </c>
      <c r="F55" s="40"/>
    </row>
    <row r="56" spans="1:3" ht="12.75">
      <c r="A56" s="36">
        <v>30</v>
      </c>
      <c r="B56" s="17" t="s">
        <v>10</v>
      </c>
      <c r="C56" s="14">
        <v>200</v>
      </c>
    </row>
    <row r="57" spans="1:2" ht="12.75">
      <c r="A57" s="36">
        <v>31</v>
      </c>
      <c r="B57" s="17" t="s">
        <v>11</v>
      </c>
    </row>
    <row r="58" spans="1:3" ht="12.75">
      <c r="A58" s="36">
        <v>32</v>
      </c>
      <c r="B58" s="17" t="s">
        <v>12</v>
      </c>
      <c r="C58" s="14">
        <v>806</v>
      </c>
    </row>
    <row r="59" spans="1:3" ht="12.75">
      <c r="A59" s="36">
        <v>33</v>
      </c>
      <c r="B59" s="17" t="s">
        <v>13</v>
      </c>
      <c r="C59" s="14">
        <v>700</v>
      </c>
    </row>
    <row r="60" spans="1:5" ht="12.75">
      <c r="A60" s="36">
        <v>34</v>
      </c>
      <c r="B60" s="17" t="s">
        <v>14</v>
      </c>
      <c r="C60" s="18">
        <v>0</v>
      </c>
      <c r="D60" s="18"/>
      <c r="E60" s="61"/>
    </row>
    <row r="61" spans="1:5" ht="12.75">
      <c r="A61" s="36">
        <v>35</v>
      </c>
      <c r="B61" s="62" t="s">
        <v>88</v>
      </c>
      <c r="C61" s="18"/>
      <c r="D61" s="18"/>
      <c r="E61" s="61"/>
    </row>
    <row r="62" spans="1:5" ht="12.75">
      <c r="A62" s="36">
        <v>36</v>
      </c>
      <c r="B62" s="62" t="s">
        <v>89</v>
      </c>
      <c r="C62" s="18"/>
      <c r="D62" s="18"/>
      <c r="E62" s="61"/>
    </row>
    <row r="63" spans="1:5" ht="12.75">
      <c r="A63" s="36">
        <v>37</v>
      </c>
      <c r="B63" s="62" t="s">
        <v>90</v>
      </c>
      <c r="C63" s="18"/>
      <c r="D63" s="18"/>
      <c r="E63" s="61"/>
    </row>
    <row r="64" spans="1:5" ht="12.75">
      <c r="A64" s="36">
        <v>38</v>
      </c>
      <c r="B64" s="62" t="s">
        <v>91</v>
      </c>
      <c r="C64" s="18"/>
      <c r="D64" s="18"/>
      <c r="E64" s="61"/>
    </row>
    <row r="65" spans="3:5" ht="12.75">
      <c r="C65" s="15"/>
      <c r="D65" s="15"/>
      <c r="E65" s="56"/>
    </row>
    <row r="66" spans="2:5" ht="13.5" thickBot="1">
      <c r="B66" s="20" t="s">
        <v>15</v>
      </c>
      <c r="C66" s="51">
        <f>SUM(C20:C65)</f>
        <v>129350</v>
      </c>
      <c r="D66" s="51"/>
      <c r="E66" s="57">
        <f>SUM(E20:E65)</f>
        <v>-7113</v>
      </c>
    </row>
    <row r="67" spans="2:5" ht="12.75">
      <c r="B67" s="20"/>
      <c r="C67" s="21"/>
      <c r="D67" s="21"/>
      <c r="E67" s="58"/>
    </row>
    <row r="68" spans="2:5" ht="13.5" thickBot="1">
      <c r="B68" s="20" t="s">
        <v>16</v>
      </c>
      <c r="C68" s="43">
        <f>+C15-C66</f>
        <v>0</v>
      </c>
      <c r="D68" s="43"/>
      <c r="E68" s="43">
        <f>+E15-E66</f>
        <v>-1817</v>
      </c>
    </row>
    <row r="69" ht="13.5" thickTop="1">
      <c r="B69" s="20"/>
    </row>
    <row r="70" ht="12.75">
      <c r="B70" s="20"/>
    </row>
    <row r="71" ht="12.75">
      <c r="A71" s="4" t="s">
        <v>17</v>
      </c>
    </row>
    <row r="72" spans="1:2" ht="12.75">
      <c r="A72" s="39">
        <v>1</v>
      </c>
      <c r="B72" t="s">
        <v>18</v>
      </c>
    </row>
    <row r="73" ht="12.75">
      <c r="B73" t="s">
        <v>19</v>
      </c>
    </row>
    <row r="74" spans="1:2" ht="12.75">
      <c r="A74" s="39"/>
      <c r="B74" s="16"/>
    </row>
  </sheetData>
  <sheetProtection/>
  <mergeCells count="1">
    <mergeCell ref="A1:B1"/>
  </mergeCells>
  <printOptions/>
  <pageMargins left="0.25" right="0.25" top="0.25" bottom="0.25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16.140625" style="9" customWidth="1"/>
    <col min="2" max="2" width="57.28125" style="0" customWidth="1"/>
    <col min="3" max="3" width="20.00390625" style="14" customWidth="1"/>
    <col min="4" max="4" width="14.140625" style="14" customWidth="1"/>
    <col min="5" max="5" width="16.00390625" style="14" customWidth="1"/>
    <col min="6" max="6" width="21.28125" style="0" customWidth="1"/>
  </cols>
  <sheetData>
    <row r="1" spans="1:6" ht="14.25" thickBot="1">
      <c r="A1" s="162" t="s">
        <v>94</v>
      </c>
      <c r="B1" s="163"/>
      <c r="C1" s="41"/>
      <c r="D1" s="41"/>
      <c r="E1" s="41"/>
      <c r="F1" s="3"/>
    </row>
    <row r="2" spans="1:6" ht="13.5" thickBot="1">
      <c r="A2" s="4" t="s">
        <v>26</v>
      </c>
      <c r="B2" s="5"/>
      <c r="C2" s="53" t="s">
        <v>27</v>
      </c>
      <c r="D2" s="53" t="s">
        <v>101</v>
      </c>
      <c r="E2" s="53" t="s">
        <v>29</v>
      </c>
      <c r="F2" s="54" t="s">
        <v>30</v>
      </c>
    </row>
    <row r="3" ht="12.75">
      <c r="B3" s="10" t="s">
        <v>31</v>
      </c>
    </row>
    <row r="4" spans="1:6" ht="12.75">
      <c r="A4" s="9" t="s">
        <v>32</v>
      </c>
      <c r="B4" s="10" t="s">
        <v>33</v>
      </c>
      <c r="C4" s="14">
        <f>+'6940 Budget history'!Z5</f>
        <v>87500</v>
      </c>
      <c r="D4" s="14">
        <f>2500*35</f>
        <v>87500</v>
      </c>
      <c r="E4" s="14">
        <f>C4-D4</f>
        <v>0</v>
      </c>
      <c r="F4" s="16"/>
    </row>
    <row r="5" spans="1:5" ht="12.75">
      <c r="A5" s="9" t="s">
        <v>32</v>
      </c>
      <c r="B5" s="10" t="s">
        <v>35</v>
      </c>
      <c r="C5" s="14">
        <f>+'6940 Budget history'!Z6</f>
        <v>350</v>
      </c>
      <c r="D5" s="14">
        <v>300</v>
      </c>
      <c r="E5" s="14">
        <f aca="true" t="shared" si="0" ref="E5:E15">C5-D5</f>
        <v>50</v>
      </c>
    </row>
    <row r="6" spans="1:5" ht="12.75">
      <c r="A6" s="9" t="s">
        <v>36</v>
      </c>
      <c r="B6" s="17" t="s">
        <v>37</v>
      </c>
      <c r="D6" s="14">
        <v>0</v>
      </c>
      <c r="E6" s="14">
        <f t="shared" si="0"/>
        <v>0</v>
      </c>
    </row>
    <row r="7" spans="1:6" ht="13.5" thickBot="1">
      <c r="A7" s="9" t="s">
        <v>38</v>
      </c>
      <c r="B7" s="32" t="s">
        <v>100</v>
      </c>
      <c r="C7" s="41">
        <f>+'6940 Budget history'!Z8</f>
        <v>12500</v>
      </c>
      <c r="D7" s="41">
        <v>12750</v>
      </c>
      <c r="E7" s="41">
        <f t="shared" si="0"/>
        <v>-250</v>
      </c>
      <c r="F7" s="3"/>
    </row>
    <row r="8" spans="2:6" ht="13.5" thickBot="1">
      <c r="B8" s="20" t="s">
        <v>40</v>
      </c>
      <c r="C8" s="44">
        <f>SUM(C4:C7)</f>
        <v>100350</v>
      </c>
      <c r="D8" s="44">
        <f>SUM(D4:D7)</f>
        <v>100550</v>
      </c>
      <c r="E8" s="149">
        <f t="shared" si="0"/>
        <v>-200</v>
      </c>
      <c r="F8" s="148"/>
    </row>
    <row r="9" spans="2:5" ht="12.75">
      <c r="B9" s="10"/>
      <c r="E9" s="14">
        <f t="shared" si="0"/>
        <v>0</v>
      </c>
    </row>
    <row r="10" spans="1:6" ht="12.75">
      <c r="A10" s="9" t="s">
        <v>41</v>
      </c>
      <c r="B10" s="10" t="s">
        <v>42</v>
      </c>
      <c r="C10" s="14">
        <f>+'6940 Budget history'!Z11</f>
        <v>4800</v>
      </c>
      <c r="D10" s="14">
        <v>4800</v>
      </c>
      <c r="E10" s="14">
        <f t="shared" si="0"/>
        <v>0</v>
      </c>
      <c r="F10" s="16"/>
    </row>
    <row r="11" spans="1:6" ht="12.75">
      <c r="A11" s="9" t="s">
        <v>41</v>
      </c>
      <c r="B11" s="17" t="s">
        <v>44</v>
      </c>
      <c r="C11" s="14">
        <f>+'6940 Budget history'!Z12</f>
        <v>24000</v>
      </c>
      <c r="D11" s="14">
        <v>24000</v>
      </c>
      <c r="E11" s="14">
        <f t="shared" si="0"/>
        <v>0</v>
      </c>
      <c r="F11" s="16"/>
    </row>
    <row r="12" spans="1:6" ht="13.5" thickBot="1">
      <c r="A12" s="9" t="s">
        <v>41</v>
      </c>
      <c r="B12" s="60" t="s">
        <v>87</v>
      </c>
      <c r="C12" s="41"/>
      <c r="D12" s="41"/>
      <c r="E12" s="41">
        <f t="shared" si="0"/>
        <v>0</v>
      </c>
      <c r="F12" s="3"/>
    </row>
    <row r="13" spans="2:6" ht="13.5" thickBot="1">
      <c r="B13" s="20" t="s">
        <v>46</v>
      </c>
      <c r="C13" s="44">
        <f>SUM(C10:C12)</f>
        <v>28800</v>
      </c>
      <c r="D13" s="44">
        <f>SUM(D10:D12)</f>
        <v>28800</v>
      </c>
      <c r="E13" s="149">
        <f t="shared" si="0"/>
        <v>0</v>
      </c>
      <c r="F13" s="148"/>
    </row>
    <row r="14" spans="2:5" ht="12.75">
      <c r="B14" s="17"/>
      <c r="E14" s="14">
        <f t="shared" si="0"/>
        <v>0</v>
      </c>
    </row>
    <row r="15" spans="2:5" ht="12.75">
      <c r="B15" s="26" t="s">
        <v>47</v>
      </c>
      <c r="C15" s="22">
        <f>+C8+C13</f>
        <v>129150</v>
      </c>
      <c r="D15" s="22">
        <f>D8+D13</f>
        <v>129350</v>
      </c>
      <c r="E15" s="14">
        <f t="shared" si="0"/>
        <v>-200</v>
      </c>
    </row>
    <row r="16" spans="1:6" ht="13.5" thickBot="1">
      <c r="A16" s="29"/>
      <c r="B16" s="3"/>
      <c r="C16" s="41"/>
      <c r="D16" s="41"/>
      <c r="E16" s="41"/>
      <c r="F16" s="19"/>
    </row>
    <row r="17" spans="1:2" ht="12.75">
      <c r="A17" s="31" t="s">
        <v>48</v>
      </c>
      <c r="B17" s="32"/>
    </row>
    <row r="18" spans="1:2" ht="12.75">
      <c r="A18" s="34" t="s">
        <v>49</v>
      </c>
      <c r="B18" s="34" t="s">
        <v>50</v>
      </c>
    </row>
    <row r="19" spans="1:2" ht="12.75">
      <c r="A19" s="36">
        <v>1</v>
      </c>
      <c r="B19" s="10" t="s">
        <v>51</v>
      </c>
    </row>
    <row r="20" spans="1:5" ht="12.75">
      <c r="A20" s="36" t="s">
        <v>52</v>
      </c>
      <c r="B20" s="10" t="s">
        <v>96</v>
      </c>
      <c r="D20" s="14">
        <v>1834</v>
      </c>
      <c r="E20" s="14">
        <f aca="true" t="shared" si="1" ref="E20:E68">C20-D20</f>
        <v>-1834</v>
      </c>
    </row>
    <row r="21" spans="1:5" ht="12.75">
      <c r="A21" s="36" t="s">
        <v>54</v>
      </c>
      <c r="B21" s="10" t="s">
        <v>55</v>
      </c>
      <c r="C21" s="14">
        <f>+'6940 Budget history'!Z23</f>
        <v>1800</v>
      </c>
      <c r="D21" s="14">
        <v>1800</v>
      </c>
      <c r="E21" s="14">
        <f t="shared" si="1"/>
        <v>0</v>
      </c>
    </row>
    <row r="22" spans="1:5" ht="12.75">
      <c r="A22" s="36" t="s">
        <v>56</v>
      </c>
      <c r="B22" s="10" t="s">
        <v>57</v>
      </c>
      <c r="C22" s="14">
        <f>+'6940 Budget history'!Z24</f>
        <v>11250</v>
      </c>
      <c r="D22" s="14">
        <v>12750</v>
      </c>
      <c r="E22" s="14">
        <f t="shared" si="1"/>
        <v>-1500</v>
      </c>
    </row>
    <row r="23" spans="1:5" ht="12.75">
      <c r="A23" s="36" t="s">
        <v>58</v>
      </c>
      <c r="B23" s="10" t="s">
        <v>59</v>
      </c>
      <c r="C23" s="14">
        <f>+'6940 Budget history'!Z25</f>
        <v>5500</v>
      </c>
      <c r="D23" s="14">
        <v>5500</v>
      </c>
      <c r="E23" s="14">
        <f t="shared" si="1"/>
        <v>0</v>
      </c>
    </row>
    <row r="24" spans="1:5" ht="12.75">
      <c r="A24" s="36" t="s">
        <v>60</v>
      </c>
      <c r="B24" s="10" t="s">
        <v>61</v>
      </c>
      <c r="C24" s="14">
        <f>+'6940 Budget history'!Z26</f>
        <v>4500</v>
      </c>
      <c r="D24" s="14">
        <v>2000</v>
      </c>
      <c r="E24" s="14">
        <f t="shared" si="1"/>
        <v>2500</v>
      </c>
    </row>
    <row r="25" spans="1:5" ht="12.75">
      <c r="A25" s="36" t="s">
        <v>62</v>
      </c>
      <c r="B25" s="10" t="s">
        <v>63</v>
      </c>
      <c r="C25" s="14">
        <f>+'6940 Budget history'!Z27</f>
        <v>1000</v>
      </c>
      <c r="D25" s="14">
        <v>1300</v>
      </c>
      <c r="E25" s="14">
        <f t="shared" si="1"/>
        <v>-300</v>
      </c>
    </row>
    <row r="26" spans="1:5" ht="12.75">
      <c r="A26" s="36" t="s">
        <v>64</v>
      </c>
      <c r="B26" s="10" t="s">
        <v>65</v>
      </c>
      <c r="C26" s="14">
        <f>+'6940 Budget history'!Z28</f>
        <v>1000</v>
      </c>
      <c r="D26" s="14">
        <v>1000</v>
      </c>
      <c r="E26" s="14">
        <f t="shared" si="1"/>
        <v>0</v>
      </c>
    </row>
    <row r="27" spans="1:5" ht="12.75">
      <c r="A27" s="36" t="s">
        <v>66</v>
      </c>
      <c r="B27" s="10" t="s">
        <v>67</v>
      </c>
      <c r="C27" s="14">
        <f>+'6940 Budget history'!Z29</f>
        <v>1600</v>
      </c>
      <c r="D27" s="14">
        <v>1600</v>
      </c>
      <c r="E27" s="14">
        <f t="shared" si="1"/>
        <v>0</v>
      </c>
    </row>
    <row r="28" spans="1:5" ht="12.75">
      <c r="A28" s="36" t="s">
        <v>97</v>
      </c>
      <c r="B28" s="10" t="s">
        <v>98</v>
      </c>
      <c r="C28" s="14">
        <f>+'6940 Budget history'!Z30</f>
        <v>4500</v>
      </c>
      <c r="E28" s="14">
        <f t="shared" si="1"/>
        <v>4500</v>
      </c>
    </row>
    <row r="29" spans="1:5" ht="12.75">
      <c r="A29" s="36" t="s">
        <v>95</v>
      </c>
      <c r="B29" s="10" t="s">
        <v>99</v>
      </c>
      <c r="C29" s="14">
        <f>+'6940 Budget history'!Z31</f>
        <v>2000</v>
      </c>
      <c r="E29" s="14">
        <f t="shared" si="1"/>
        <v>2000</v>
      </c>
    </row>
    <row r="30" spans="1:5" ht="12.75">
      <c r="A30" s="36">
        <v>2</v>
      </c>
      <c r="B30" s="10" t="s">
        <v>68</v>
      </c>
      <c r="C30" s="14">
        <f>+'6940 Budget history'!Z32</f>
        <v>25000</v>
      </c>
      <c r="D30" s="42">
        <v>25000</v>
      </c>
      <c r="E30" s="14">
        <f t="shared" si="1"/>
        <v>0</v>
      </c>
    </row>
    <row r="31" spans="1:5" ht="12.75">
      <c r="A31" s="36">
        <v>3</v>
      </c>
      <c r="B31" s="10" t="s">
        <v>69</v>
      </c>
      <c r="C31" s="14">
        <f>+'6940 Budget history'!Z33</f>
        <v>250</v>
      </c>
      <c r="D31" s="14">
        <v>250</v>
      </c>
      <c r="E31" s="14">
        <f t="shared" si="1"/>
        <v>0</v>
      </c>
    </row>
    <row r="32" spans="1:5" ht="12.75">
      <c r="A32" s="36">
        <v>4</v>
      </c>
      <c r="B32" s="10" t="s">
        <v>70</v>
      </c>
      <c r="C32" s="14">
        <f>+'6940 Budget history'!Z34</f>
        <v>350</v>
      </c>
      <c r="D32" s="14">
        <v>350</v>
      </c>
      <c r="E32" s="14">
        <f t="shared" si="1"/>
        <v>0</v>
      </c>
    </row>
    <row r="33" spans="1:5" ht="12.75">
      <c r="A33" s="36">
        <v>5</v>
      </c>
      <c r="B33" s="10" t="s">
        <v>71</v>
      </c>
      <c r="C33" s="14">
        <f>+'6940 Budget history'!Z35</f>
        <v>4000</v>
      </c>
      <c r="D33" s="14">
        <v>6272</v>
      </c>
      <c r="E33" s="14">
        <f t="shared" si="1"/>
        <v>-2272</v>
      </c>
    </row>
    <row r="34" spans="1:6" ht="12.75">
      <c r="A34" s="36">
        <v>6</v>
      </c>
      <c r="B34" s="10" t="s">
        <v>72</v>
      </c>
      <c r="C34" s="14">
        <f>+'6940 Budget history'!Z36</f>
        <v>12000</v>
      </c>
      <c r="D34" s="14">
        <v>12500</v>
      </c>
      <c r="E34" s="14">
        <f t="shared" si="1"/>
        <v>-500</v>
      </c>
      <c r="F34" s="40"/>
    </row>
    <row r="35" spans="1:5" ht="12.75">
      <c r="A35" s="36">
        <v>7</v>
      </c>
      <c r="B35" s="10" t="s">
        <v>73</v>
      </c>
      <c r="C35" s="14">
        <f>+'6940 Budget history'!Z37</f>
        <v>750</v>
      </c>
      <c r="D35" s="14">
        <v>750</v>
      </c>
      <c r="E35" s="14">
        <f t="shared" si="1"/>
        <v>0</v>
      </c>
    </row>
    <row r="36" spans="1:5" ht="12.75">
      <c r="A36" s="36">
        <v>8</v>
      </c>
      <c r="B36" s="10" t="s">
        <v>74</v>
      </c>
      <c r="C36" s="14">
        <f>+'6940 Budget history'!Z38</f>
        <v>200</v>
      </c>
      <c r="D36" s="14">
        <v>200</v>
      </c>
      <c r="E36" s="14">
        <f t="shared" si="1"/>
        <v>0</v>
      </c>
    </row>
    <row r="37" spans="1:5" ht="12.75">
      <c r="A37" s="36">
        <v>9</v>
      </c>
      <c r="B37" s="10" t="s">
        <v>75</v>
      </c>
      <c r="C37" s="14">
        <f>+'6940 Budget history'!Z39</f>
        <v>200</v>
      </c>
      <c r="D37" s="14">
        <v>200</v>
      </c>
      <c r="E37" s="14">
        <f t="shared" si="1"/>
        <v>0</v>
      </c>
    </row>
    <row r="38" spans="1:5" ht="12.75">
      <c r="A38" s="36">
        <v>10</v>
      </c>
      <c r="B38" s="10" t="s">
        <v>76</v>
      </c>
      <c r="C38" s="14">
        <f>+'6940 Budget history'!Z40</f>
        <v>350</v>
      </c>
      <c r="D38" s="14">
        <v>350</v>
      </c>
      <c r="E38" s="14">
        <f t="shared" si="1"/>
        <v>0</v>
      </c>
    </row>
    <row r="39" spans="1:5" ht="12.75">
      <c r="A39" s="36">
        <v>11</v>
      </c>
      <c r="B39" s="10" t="s">
        <v>77</v>
      </c>
      <c r="C39" s="14">
        <f>+'6940 Budget history'!Z41</f>
        <v>24000</v>
      </c>
      <c r="D39" s="14">
        <v>24000</v>
      </c>
      <c r="E39" s="14">
        <f t="shared" si="1"/>
        <v>0</v>
      </c>
    </row>
    <row r="40" spans="1:5" ht="12.75">
      <c r="A40" s="36">
        <v>12</v>
      </c>
      <c r="B40" s="10" t="s">
        <v>78</v>
      </c>
      <c r="C40" s="14">
        <f>+'6940 Budget history'!Z42</f>
        <v>2200</v>
      </c>
      <c r="D40" s="14">
        <v>1450</v>
      </c>
      <c r="E40" s="14">
        <f t="shared" si="1"/>
        <v>750</v>
      </c>
    </row>
    <row r="41" spans="1:5" ht="12.75">
      <c r="A41" s="36">
        <v>13</v>
      </c>
      <c r="B41" s="10" t="s">
        <v>79</v>
      </c>
      <c r="C41" s="14">
        <f>+'6940 Budget history'!Z43</f>
        <v>0</v>
      </c>
      <c r="D41" s="14">
        <v>0</v>
      </c>
      <c r="E41" s="14">
        <f t="shared" si="1"/>
        <v>0</v>
      </c>
    </row>
    <row r="42" spans="1:5" ht="12.75">
      <c r="A42" s="36">
        <v>14</v>
      </c>
      <c r="B42" s="10" t="s">
        <v>80</v>
      </c>
      <c r="C42" s="14">
        <f>+'6940 Budget history'!Z44</f>
        <v>0</v>
      </c>
      <c r="D42" s="14">
        <v>0</v>
      </c>
      <c r="E42" s="14">
        <f t="shared" si="1"/>
        <v>0</v>
      </c>
    </row>
    <row r="43" spans="1:5" ht="12.75">
      <c r="A43" s="36">
        <v>15</v>
      </c>
      <c r="B43" s="10" t="s">
        <v>81</v>
      </c>
      <c r="C43" s="14">
        <v>4150</v>
      </c>
      <c r="D43" s="14">
        <v>4500</v>
      </c>
      <c r="E43" s="14">
        <f t="shared" si="1"/>
        <v>-350</v>
      </c>
    </row>
    <row r="44" spans="1:5" ht="12.75">
      <c r="A44" s="36">
        <v>16</v>
      </c>
      <c r="B44" s="10" t="s">
        <v>82</v>
      </c>
      <c r="C44" s="14">
        <f>+'6940 Budget history'!Z46</f>
        <v>4000</v>
      </c>
      <c r="D44" s="14">
        <v>2500</v>
      </c>
      <c r="E44" s="14">
        <f t="shared" si="1"/>
        <v>1500</v>
      </c>
    </row>
    <row r="45" spans="1:5" ht="12.75">
      <c r="A45" s="36">
        <v>17</v>
      </c>
      <c r="B45" s="10" t="s">
        <v>83</v>
      </c>
      <c r="C45" s="14">
        <f>+'6940 Budget history'!Z47</f>
        <v>450</v>
      </c>
      <c r="D45" s="14">
        <v>600</v>
      </c>
      <c r="E45" s="14">
        <f t="shared" si="1"/>
        <v>-150</v>
      </c>
    </row>
    <row r="46" spans="1:5" ht="12.75">
      <c r="A46" s="36">
        <v>18</v>
      </c>
      <c r="B46" s="10" t="s">
        <v>84</v>
      </c>
      <c r="C46" s="14">
        <f>+'6940 Budget history'!Z48</f>
        <v>0</v>
      </c>
      <c r="D46" s="14">
        <v>500</v>
      </c>
      <c r="E46" s="14">
        <f t="shared" si="1"/>
        <v>-500</v>
      </c>
    </row>
    <row r="47" spans="1:5" ht="12.75">
      <c r="A47" s="36">
        <v>19</v>
      </c>
      <c r="B47" s="10" t="s">
        <v>85</v>
      </c>
      <c r="C47" s="14">
        <f>+'6940 Budget history'!Z49</f>
        <v>0</v>
      </c>
      <c r="D47" s="14">
        <v>0</v>
      </c>
      <c r="E47" s="14">
        <f t="shared" si="1"/>
        <v>0</v>
      </c>
    </row>
    <row r="48" spans="1:6" ht="12.75">
      <c r="A48" s="36">
        <v>20</v>
      </c>
      <c r="B48" s="10" t="s">
        <v>86</v>
      </c>
      <c r="C48" s="14">
        <f>+'6940 Budget history'!Z50</f>
        <v>7000</v>
      </c>
      <c r="D48" s="14">
        <v>8400</v>
      </c>
      <c r="E48" s="14">
        <f t="shared" si="1"/>
        <v>-1400</v>
      </c>
      <c r="F48" s="63"/>
    </row>
    <row r="49" spans="1:5" ht="12.75">
      <c r="A49" s="36">
        <v>21</v>
      </c>
      <c r="B49" s="10" t="s">
        <v>1</v>
      </c>
      <c r="C49" s="14">
        <f>+'6940 Budget history'!Z51</f>
        <v>1000</v>
      </c>
      <c r="D49" s="14">
        <v>200</v>
      </c>
      <c r="E49" s="14">
        <f t="shared" si="1"/>
        <v>800</v>
      </c>
    </row>
    <row r="50" spans="1:5" ht="12.75">
      <c r="A50" s="36">
        <v>22</v>
      </c>
      <c r="B50" s="10" t="s">
        <v>2</v>
      </c>
      <c r="C50" s="14">
        <f>+'6940 Budget history'!Z52</f>
        <v>3000</v>
      </c>
      <c r="D50" s="14">
        <v>3000</v>
      </c>
      <c r="E50" s="14">
        <f t="shared" si="1"/>
        <v>0</v>
      </c>
    </row>
    <row r="51" spans="1:5" ht="12.75">
      <c r="A51" s="36">
        <v>23</v>
      </c>
      <c r="B51" s="10" t="s">
        <v>3</v>
      </c>
      <c r="C51" s="14">
        <f>+'6940 Budget history'!Z53</f>
        <v>1500</v>
      </c>
      <c r="D51" s="14">
        <v>1500</v>
      </c>
      <c r="E51" s="14">
        <f t="shared" si="1"/>
        <v>0</v>
      </c>
    </row>
    <row r="52" spans="1:5" ht="12.75">
      <c r="A52" s="36">
        <v>24</v>
      </c>
      <c r="B52" s="10" t="s">
        <v>4</v>
      </c>
      <c r="C52" s="14">
        <f>+'6940 Budget history'!Z54</f>
        <v>3000</v>
      </c>
      <c r="D52" s="14">
        <v>2888</v>
      </c>
      <c r="E52" s="14">
        <f t="shared" si="1"/>
        <v>112</v>
      </c>
    </row>
    <row r="53" spans="1:6" ht="12.75">
      <c r="A53" s="36">
        <v>25</v>
      </c>
      <c r="B53" s="10" t="s">
        <v>5</v>
      </c>
      <c r="C53" s="14">
        <f>+'6940 Budget history'!Z55</f>
        <v>700</v>
      </c>
      <c r="D53" s="14">
        <v>550</v>
      </c>
      <c r="E53" s="14">
        <f t="shared" si="1"/>
        <v>150</v>
      </c>
      <c r="F53" s="40"/>
    </row>
    <row r="54" spans="1:5" ht="12.75">
      <c r="A54" s="36">
        <v>26</v>
      </c>
      <c r="B54" s="10" t="s">
        <v>6</v>
      </c>
      <c r="C54" s="14">
        <f>+'6940 Budget history'!Z56</f>
        <v>0</v>
      </c>
      <c r="D54" s="14">
        <v>1000</v>
      </c>
      <c r="E54" s="14">
        <f t="shared" si="1"/>
        <v>-1000</v>
      </c>
    </row>
    <row r="55" spans="1:5" ht="12.75">
      <c r="A55" s="36">
        <v>27</v>
      </c>
      <c r="B55" s="10" t="s">
        <v>7</v>
      </c>
      <c r="C55" s="14">
        <f>+'6940 Budget history'!Z57</f>
        <v>100</v>
      </c>
      <c r="D55" s="14">
        <v>100</v>
      </c>
      <c r="E55" s="14">
        <f t="shared" si="1"/>
        <v>0</v>
      </c>
    </row>
    <row r="56" spans="1:5" ht="12.75">
      <c r="A56" s="36">
        <v>28</v>
      </c>
      <c r="B56" s="10" t="s">
        <v>8</v>
      </c>
      <c r="C56" s="14">
        <f>+'6940 Budget history'!Z58</f>
        <v>0</v>
      </c>
      <c r="D56" s="14">
        <v>500</v>
      </c>
      <c r="E56" s="14">
        <f t="shared" si="1"/>
        <v>-500</v>
      </c>
    </row>
    <row r="57" spans="1:6" ht="12.75">
      <c r="A57" s="36">
        <v>29</v>
      </c>
      <c r="B57" s="17" t="s">
        <v>9</v>
      </c>
      <c r="C57" s="14">
        <f>+'6940 Budget history'!Z59</f>
        <v>0</v>
      </c>
      <c r="D57" s="14">
        <v>2300</v>
      </c>
      <c r="E57" s="14">
        <f t="shared" si="1"/>
        <v>-2300</v>
      </c>
      <c r="F57" s="40"/>
    </row>
    <row r="58" spans="1:5" ht="12.75">
      <c r="A58" s="36">
        <v>30</v>
      </c>
      <c r="B58" s="17" t="s">
        <v>10</v>
      </c>
      <c r="C58" s="14">
        <f>+'6940 Budget history'!Z60</f>
        <v>100</v>
      </c>
      <c r="D58" s="14">
        <v>200</v>
      </c>
      <c r="E58" s="14">
        <f t="shared" si="1"/>
        <v>-100</v>
      </c>
    </row>
    <row r="59" spans="1:5" ht="12.75">
      <c r="A59" s="36">
        <v>31</v>
      </c>
      <c r="B59" s="17" t="s">
        <v>11</v>
      </c>
      <c r="C59" s="14">
        <f>+'6940 Budget history'!Z61</f>
        <v>0</v>
      </c>
      <c r="E59" s="14">
        <f t="shared" si="1"/>
        <v>0</v>
      </c>
    </row>
    <row r="60" spans="1:5" ht="12.75">
      <c r="A60" s="36">
        <v>32</v>
      </c>
      <c r="B60" s="17" t="s">
        <v>12</v>
      </c>
      <c r="C60" s="14">
        <f>+'6940 Budget history'!Z62</f>
        <v>1000</v>
      </c>
      <c r="D60" s="14">
        <v>806</v>
      </c>
      <c r="E60" s="14">
        <f t="shared" si="1"/>
        <v>194</v>
      </c>
    </row>
    <row r="61" spans="1:5" ht="12.75">
      <c r="A61" s="36">
        <v>33</v>
      </c>
      <c r="B61" s="17" t="s">
        <v>13</v>
      </c>
      <c r="C61" s="14">
        <f>+'6940 Budget history'!Z63</f>
        <v>700</v>
      </c>
      <c r="D61" s="14">
        <v>700</v>
      </c>
      <c r="E61" s="14">
        <f t="shared" si="1"/>
        <v>0</v>
      </c>
    </row>
    <row r="62" spans="1:5" ht="12.75">
      <c r="A62" s="36">
        <v>34</v>
      </c>
      <c r="B62" s="17" t="s">
        <v>14</v>
      </c>
      <c r="C62" s="14">
        <f>+'6940 Budget history'!Z64</f>
        <v>0</v>
      </c>
      <c r="D62" s="18">
        <v>0</v>
      </c>
      <c r="E62" s="14">
        <f t="shared" si="1"/>
        <v>0</v>
      </c>
    </row>
    <row r="63" spans="1:5" ht="12.75">
      <c r="A63" s="36">
        <v>35</v>
      </c>
      <c r="B63" s="62" t="s">
        <v>88</v>
      </c>
      <c r="C63" s="14">
        <f>+'6940 Budget history'!Z65</f>
        <v>0</v>
      </c>
      <c r="D63" s="18"/>
      <c r="E63" s="14">
        <f t="shared" si="1"/>
        <v>0</v>
      </c>
    </row>
    <row r="64" spans="1:5" ht="12.75">
      <c r="A64" s="36">
        <v>36</v>
      </c>
      <c r="B64" s="62" t="s">
        <v>89</v>
      </c>
      <c r="C64" s="14">
        <f>+'6940 Budget history'!Z66</f>
        <v>0</v>
      </c>
      <c r="D64" s="18"/>
      <c r="E64" s="14">
        <f t="shared" si="1"/>
        <v>0</v>
      </c>
    </row>
    <row r="65" spans="1:5" ht="12.75">
      <c r="A65" s="36">
        <v>37</v>
      </c>
      <c r="B65" s="62" t="s">
        <v>90</v>
      </c>
      <c r="C65" s="14">
        <f>+'6940 Budget history'!Z67</f>
        <v>0</v>
      </c>
      <c r="D65" s="18"/>
      <c r="E65" s="14">
        <f t="shared" si="1"/>
        <v>0</v>
      </c>
    </row>
    <row r="66" spans="1:5" ht="12.75">
      <c r="A66" s="36">
        <v>38</v>
      </c>
      <c r="B66" s="62" t="s">
        <v>91</v>
      </c>
      <c r="C66" s="14">
        <f>+'6940 Budget history'!Z68</f>
        <v>0</v>
      </c>
      <c r="D66" s="18"/>
      <c r="E66" s="14">
        <f t="shared" si="1"/>
        <v>0</v>
      </c>
    </row>
    <row r="67" spans="3:5" ht="12.75">
      <c r="C67" s="15"/>
      <c r="D67" s="15"/>
      <c r="E67" s="14">
        <f t="shared" si="1"/>
        <v>0</v>
      </c>
    </row>
    <row r="68" spans="2:5" ht="13.5" thickBot="1">
      <c r="B68" s="20" t="s">
        <v>15</v>
      </c>
      <c r="C68" s="51">
        <f>SUM(C20:C67)</f>
        <v>129150</v>
      </c>
      <c r="D68" s="51">
        <f>SUM(D20:D67)</f>
        <v>129350</v>
      </c>
      <c r="E68" s="14">
        <f t="shared" si="1"/>
        <v>-200</v>
      </c>
    </row>
    <row r="69" spans="2:5" ht="12.75">
      <c r="B69" s="20"/>
      <c r="C69" s="21"/>
      <c r="D69" s="21"/>
      <c r="E69" s="58"/>
    </row>
    <row r="70" spans="2:5" ht="13.5" thickBot="1">
      <c r="B70" s="20" t="s">
        <v>16</v>
      </c>
      <c r="C70" s="43">
        <f>+C15-C68</f>
        <v>0</v>
      </c>
      <c r="D70" s="43">
        <f>+D15-D68</f>
        <v>0</v>
      </c>
      <c r="E70" s="43"/>
    </row>
    <row r="71" ht="13.5" thickTop="1">
      <c r="B71" s="20"/>
    </row>
    <row r="72" ht="12.75">
      <c r="B72" s="20"/>
    </row>
    <row r="73" ht="12.75">
      <c r="B73" s="20"/>
    </row>
    <row r="74" ht="12.75">
      <c r="A74" s="39"/>
    </row>
    <row r="76" spans="1:2" ht="12.75">
      <c r="A76" s="39"/>
      <c r="B76" s="16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Owner</cp:lastModifiedBy>
  <cp:lastPrinted>2015-05-08T17:21:31Z</cp:lastPrinted>
  <dcterms:created xsi:type="dcterms:W3CDTF">2013-01-24T00:45:36Z</dcterms:created>
  <dcterms:modified xsi:type="dcterms:W3CDTF">2015-05-11T15:38:39Z</dcterms:modified>
  <cp:category/>
  <cp:version/>
  <cp:contentType/>
  <cp:contentStatus/>
</cp:coreProperties>
</file>